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igi\001 VSt\001 Buchhaltung\05 Haushalt\2021\"/>
    </mc:Choice>
  </mc:AlternateContent>
  <bookViews>
    <workbookView xWindow="0" yWindow="0" windowWidth="19200" windowHeight="7035"/>
  </bookViews>
  <sheets>
    <sheet name="Gesamtplan" sheetId="1" r:id="rId1"/>
    <sheet name="E 1" sheetId="19" r:id="rId2"/>
    <sheet name="A 1" sheetId="5" r:id="rId3"/>
    <sheet name="A 2" sheetId="6" r:id="rId4"/>
    <sheet name="A 3" sheetId="7" r:id="rId5"/>
    <sheet name="A 4" sheetId="2" r:id="rId6"/>
    <sheet name="A 5" sheetId="4" r:id="rId7"/>
    <sheet name="A 6" sheetId="3" r:id="rId8"/>
    <sheet name="A 7" sheetId="8" r:id="rId9"/>
    <sheet name="A 8" sheetId="10" r:id="rId10"/>
    <sheet name="A 9" sheetId="9" r:id="rId11"/>
    <sheet name="A 10" sheetId="11" r:id="rId12"/>
    <sheet name="A 11" sheetId="12" r:id="rId13"/>
    <sheet name="A 12" sheetId="14" r:id="rId14"/>
    <sheet name="A 13" sheetId="15" r:id="rId15"/>
  </sheets>
  <definedNames>
    <definedName name="_xlnm.Print_Area" localSheetId="11">'A 10'!$A$1:$D$49</definedName>
    <definedName name="_xlnm.Print_Area" localSheetId="6">'A 5'!$A$1:$G$37</definedName>
    <definedName name="_xlnm.Print_Area" localSheetId="8">'A 7'!$A$1:$H$60</definedName>
    <definedName name="_xlnm.Print_Area" localSheetId="9">'A 8'!$A$1:$F$58</definedName>
    <definedName name="_xlnm.Print_Area" localSheetId="10">'A 9'!$A$1:$F$50</definedName>
    <definedName name="_xlnm.Print_Area" localSheetId="1">'E 1'!$A$1:$G$63</definedName>
    <definedName name="Print_Area" localSheetId="0">Gesamtplan!$A$1:$H$280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3" l="1"/>
  <c r="A8" i="3"/>
  <c r="J5" i="15" l="1"/>
  <c r="J7" i="14"/>
  <c r="J6" i="14"/>
  <c r="J5" i="14"/>
  <c r="J10" i="12"/>
  <c r="Q67" i="12"/>
  <c r="J9" i="12"/>
  <c r="J8" i="12"/>
  <c r="J7" i="12"/>
  <c r="J6" i="12"/>
  <c r="J5" i="12"/>
  <c r="P14" i="15"/>
  <c r="P37" i="14"/>
  <c r="P25" i="14"/>
  <c r="P14" i="14"/>
  <c r="Q57" i="12"/>
  <c r="Q47" i="12"/>
  <c r="Q32" i="12"/>
  <c r="Q24" i="12"/>
  <c r="Q14" i="12"/>
  <c r="O14" i="15"/>
  <c r="N14" i="15"/>
  <c r="O37" i="14" l="1"/>
  <c r="N37" i="14"/>
  <c r="O25" i="14"/>
  <c r="N25" i="14"/>
  <c r="O14" i="14"/>
  <c r="N14" i="14"/>
  <c r="P67" i="12"/>
  <c r="O67" i="12"/>
  <c r="P57" i="12"/>
  <c r="O57" i="12"/>
  <c r="P47" i="12"/>
  <c r="P32" i="12"/>
  <c r="P24" i="12"/>
  <c r="P14" i="12"/>
  <c r="O47" i="12"/>
  <c r="O24" i="12" l="1"/>
  <c r="O14" i="12" l="1"/>
  <c r="C15" i="19" l="1"/>
  <c r="H236" i="1"/>
  <c r="L32" i="11" l="1"/>
  <c r="K13" i="19" s="1"/>
  <c r="L32" i="9"/>
  <c r="N32" i="10" l="1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5" i="10"/>
  <c r="C9" i="19"/>
  <c r="C16" i="19"/>
  <c r="C54" i="2" l="1"/>
  <c r="D11" i="8"/>
  <c r="D1" i="11"/>
  <c r="N29" i="2" l="1"/>
  <c r="N22" i="2"/>
  <c r="N12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6" i="2"/>
  <c r="N10" i="3" l="1"/>
  <c r="A24" i="11" l="1"/>
  <c r="B24" i="11"/>
  <c r="C24" i="11"/>
  <c r="A25" i="11"/>
  <c r="B25" i="11"/>
  <c r="C25" i="11"/>
  <c r="B1" i="11" l="1"/>
  <c r="A1" i="11"/>
  <c r="K30" i="11"/>
  <c r="D30" i="11"/>
  <c r="C30" i="11"/>
  <c r="B30" i="11"/>
  <c r="A30" i="11"/>
  <c r="D29" i="11"/>
  <c r="C29" i="11"/>
  <c r="B29" i="11"/>
  <c r="A29" i="11"/>
  <c r="D25" i="11"/>
  <c r="D23" i="11"/>
  <c r="C23" i="11"/>
  <c r="B23" i="11"/>
  <c r="A23" i="11"/>
  <c r="D21" i="11"/>
  <c r="C21" i="11"/>
  <c r="B21" i="11"/>
  <c r="A21" i="11"/>
  <c r="D19" i="11"/>
  <c r="C19" i="11"/>
  <c r="B19" i="11"/>
  <c r="A19" i="11"/>
  <c r="D17" i="11"/>
  <c r="C17" i="11"/>
  <c r="B17" i="11"/>
  <c r="A17" i="11"/>
  <c r="D15" i="11"/>
  <c r="C15" i="11"/>
  <c r="B15" i="11"/>
  <c r="A15" i="11"/>
  <c r="D13" i="11"/>
  <c r="C13" i="11"/>
  <c r="B13" i="11"/>
  <c r="A13" i="11"/>
  <c r="D11" i="11"/>
  <c r="C11" i="11"/>
  <c r="B11" i="11"/>
  <c r="A11" i="11"/>
  <c r="D9" i="11"/>
  <c r="C9" i="11"/>
  <c r="B9" i="11"/>
  <c r="A9" i="11"/>
  <c r="D7" i="11"/>
  <c r="C7" i="11"/>
  <c r="B7" i="11"/>
  <c r="A7" i="11"/>
  <c r="D5" i="11"/>
  <c r="C5" i="11"/>
  <c r="B5" i="11"/>
  <c r="A5" i="11"/>
  <c r="K30" i="10"/>
  <c r="E30" i="10"/>
  <c r="D30" i="10"/>
  <c r="C30" i="10"/>
  <c r="B30" i="10"/>
  <c r="K29" i="10"/>
  <c r="E29" i="10"/>
  <c r="D29" i="10"/>
  <c r="C29" i="10"/>
  <c r="B29" i="10"/>
  <c r="K25" i="10"/>
  <c r="E25" i="10"/>
  <c r="D25" i="10"/>
  <c r="C25" i="10"/>
  <c r="B25" i="10"/>
  <c r="K23" i="10"/>
  <c r="E23" i="10"/>
  <c r="D23" i="10"/>
  <c r="C23" i="10"/>
  <c r="B23" i="10"/>
  <c r="K21" i="10"/>
  <c r="E21" i="10"/>
  <c r="D21" i="10"/>
  <c r="C21" i="10"/>
  <c r="B21" i="10"/>
  <c r="K19" i="10"/>
  <c r="E19" i="10"/>
  <c r="D19" i="10"/>
  <c r="C19" i="10"/>
  <c r="B19" i="10"/>
  <c r="K17" i="10"/>
  <c r="E17" i="10"/>
  <c r="D17" i="10"/>
  <c r="C17" i="10"/>
  <c r="B17" i="10"/>
  <c r="K15" i="10"/>
  <c r="E15" i="10"/>
  <c r="D15" i="10"/>
  <c r="C15" i="10"/>
  <c r="B15" i="10"/>
  <c r="K13" i="10"/>
  <c r="E13" i="10"/>
  <c r="D13" i="10"/>
  <c r="C13" i="10"/>
  <c r="B13" i="10"/>
  <c r="E11" i="10"/>
  <c r="D11" i="10"/>
  <c r="C11" i="10"/>
  <c r="E9" i="10"/>
  <c r="D9" i="10"/>
  <c r="C9" i="10"/>
  <c r="E7" i="10"/>
  <c r="D7" i="10"/>
  <c r="C7" i="10"/>
  <c r="E5" i="10"/>
  <c r="D5" i="10"/>
  <c r="C5" i="10"/>
  <c r="B1" i="9"/>
  <c r="D1" i="9"/>
  <c r="A1" i="9"/>
  <c r="C32" i="11" l="1"/>
  <c r="G264" i="1" s="1"/>
  <c r="A1" i="15"/>
  <c r="A1" i="12"/>
  <c r="D1" i="12"/>
  <c r="E21" i="5"/>
  <c r="E22" i="5"/>
  <c r="R3" i="2"/>
  <c r="R4" i="2"/>
  <c r="S54" i="2"/>
  <c r="U54" i="2"/>
  <c r="V54" i="2"/>
  <c r="W54" i="2"/>
  <c r="E30" i="7" l="1"/>
  <c r="C30" i="7"/>
  <c r="B30" i="7"/>
  <c r="A30" i="7"/>
  <c r="E29" i="7"/>
  <c r="C29" i="7"/>
  <c r="B29" i="7"/>
  <c r="A29" i="7"/>
  <c r="E28" i="7"/>
  <c r="C28" i="7"/>
  <c r="B28" i="7"/>
  <c r="A28" i="7"/>
  <c r="E27" i="7"/>
  <c r="C27" i="7"/>
  <c r="B27" i="7"/>
  <c r="A27" i="7"/>
  <c r="E26" i="7"/>
  <c r="C26" i="7"/>
  <c r="B26" i="7"/>
  <c r="A26" i="7"/>
  <c r="E25" i="7"/>
  <c r="C25" i="7"/>
  <c r="B25" i="7"/>
  <c r="A25" i="7"/>
  <c r="E24" i="7"/>
  <c r="C24" i="7"/>
  <c r="B24" i="7"/>
  <c r="A24" i="7"/>
  <c r="E23" i="7"/>
  <c r="C23" i="7"/>
  <c r="B23" i="7"/>
  <c r="A23" i="7"/>
  <c r="A22" i="7"/>
  <c r="A21" i="7"/>
  <c r="E20" i="7"/>
  <c r="C20" i="7"/>
  <c r="B20" i="7"/>
  <c r="A20" i="7"/>
  <c r="E19" i="7"/>
  <c r="C19" i="7"/>
  <c r="B19" i="7"/>
  <c r="A19" i="7"/>
  <c r="E18" i="7"/>
  <c r="C18" i="7"/>
  <c r="B18" i="7"/>
  <c r="A18" i="7"/>
  <c r="E17" i="7"/>
  <c r="C17" i="7"/>
  <c r="B17" i="7"/>
  <c r="A17" i="7"/>
  <c r="E16" i="7"/>
  <c r="C16" i="7"/>
  <c r="B16" i="7"/>
  <c r="A16" i="7"/>
  <c r="E15" i="7"/>
  <c r="C15" i="7"/>
  <c r="B15" i="7"/>
  <c r="A15" i="7"/>
  <c r="E14" i="7"/>
  <c r="C14" i="7"/>
  <c r="B14" i="7"/>
  <c r="A14" i="7"/>
  <c r="E13" i="7"/>
  <c r="C13" i="7"/>
  <c r="B13" i="7"/>
  <c r="A13" i="7"/>
  <c r="E12" i="7"/>
  <c r="C12" i="7"/>
  <c r="B12" i="7"/>
  <c r="A12" i="7"/>
  <c r="E11" i="7"/>
  <c r="C11" i="7"/>
  <c r="B11" i="7"/>
  <c r="A11" i="7"/>
  <c r="E10" i="7"/>
  <c r="C10" i="7"/>
  <c r="B10" i="7"/>
  <c r="A10" i="7"/>
  <c r="E9" i="7"/>
  <c r="C9" i="7"/>
  <c r="B9" i="7"/>
  <c r="A9" i="7"/>
  <c r="E8" i="7"/>
  <c r="C8" i="7"/>
  <c r="B8" i="7"/>
  <c r="A8" i="7"/>
  <c r="E7" i="7"/>
  <c r="C7" i="7"/>
  <c r="B7" i="7"/>
  <c r="A7" i="7"/>
  <c r="E6" i="7"/>
  <c r="C6" i="7"/>
  <c r="B6" i="7"/>
  <c r="A6" i="7"/>
  <c r="E5" i="7"/>
  <c r="C5" i="7"/>
  <c r="B5" i="7"/>
  <c r="A5" i="7"/>
  <c r="E30" i="6"/>
  <c r="C30" i="6"/>
  <c r="B30" i="6"/>
  <c r="A30" i="6"/>
  <c r="E29" i="6"/>
  <c r="C29" i="6"/>
  <c r="B29" i="6"/>
  <c r="A29" i="6"/>
  <c r="E28" i="6"/>
  <c r="C28" i="6"/>
  <c r="B28" i="6"/>
  <c r="A28" i="6"/>
  <c r="E27" i="6"/>
  <c r="C27" i="6"/>
  <c r="B27" i="6"/>
  <c r="A27" i="6"/>
  <c r="E26" i="6"/>
  <c r="C26" i="6"/>
  <c r="B26" i="6"/>
  <c r="A26" i="6"/>
  <c r="E25" i="6"/>
  <c r="C25" i="6"/>
  <c r="B25" i="6"/>
  <c r="A25" i="6"/>
  <c r="E24" i="6"/>
  <c r="C24" i="6"/>
  <c r="B24" i="6"/>
  <c r="A24" i="6"/>
  <c r="E23" i="6"/>
  <c r="C23" i="6"/>
  <c r="B23" i="6"/>
  <c r="A23" i="6"/>
  <c r="A22" i="6"/>
  <c r="A21" i="6"/>
  <c r="E20" i="6"/>
  <c r="C20" i="6"/>
  <c r="B20" i="6"/>
  <c r="A20" i="6"/>
  <c r="E19" i="6"/>
  <c r="C19" i="6"/>
  <c r="B19" i="6"/>
  <c r="A19" i="6"/>
  <c r="E18" i="6"/>
  <c r="C18" i="6"/>
  <c r="B18" i="6"/>
  <c r="A18" i="6"/>
  <c r="E17" i="6"/>
  <c r="C17" i="6"/>
  <c r="B17" i="6"/>
  <c r="A17" i="6"/>
  <c r="E16" i="6"/>
  <c r="C16" i="6"/>
  <c r="B16" i="6"/>
  <c r="A16" i="6"/>
  <c r="E15" i="6"/>
  <c r="C15" i="6"/>
  <c r="B15" i="6"/>
  <c r="A15" i="6"/>
  <c r="E14" i="6"/>
  <c r="C14" i="6"/>
  <c r="B14" i="6"/>
  <c r="A14" i="6"/>
  <c r="E13" i="6"/>
  <c r="C13" i="6"/>
  <c r="B13" i="6"/>
  <c r="A13" i="6"/>
  <c r="E12" i="6"/>
  <c r="C12" i="6"/>
  <c r="B12" i="6"/>
  <c r="A12" i="6"/>
  <c r="E11" i="6"/>
  <c r="C11" i="6"/>
  <c r="B11" i="6"/>
  <c r="A11" i="6"/>
  <c r="E10" i="6"/>
  <c r="C10" i="6"/>
  <c r="B10" i="6"/>
  <c r="A10" i="6"/>
  <c r="E9" i="6"/>
  <c r="C9" i="6"/>
  <c r="B9" i="6"/>
  <c r="A9" i="6"/>
  <c r="E8" i="6"/>
  <c r="C8" i="6"/>
  <c r="B8" i="6"/>
  <c r="A8" i="6"/>
  <c r="E7" i="6"/>
  <c r="C7" i="6"/>
  <c r="B7" i="6"/>
  <c r="A7" i="6"/>
  <c r="E6" i="6"/>
  <c r="C6" i="6"/>
  <c r="B6" i="6"/>
  <c r="A6" i="6"/>
  <c r="E5" i="6"/>
  <c r="C5" i="6"/>
  <c r="B5" i="6"/>
  <c r="A5" i="6"/>
  <c r="E6" i="5"/>
  <c r="E7" i="5"/>
  <c r="C6" i="5"/>
  <c r="B6" i="5"/>
  <c r="A6" i="5"/>
  <c r="A22" i="5"/>
  <c r="A21" i="5"/>
  <c r="E32" i="5"/>
  <c r="E31" i="5"/>
  <c r="E30" i="5"/>
  <c r="C30" i="5"/>
  <c r="B30" i="5"/>
  <c r="A27" i="5"/>
  <c r="A28" i="5"/>
  <c r="A29" i="5"/>
  <c r="A30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3" i="5"/>
  <c r="A24" i="5"/>
  <c r="A25" i="5"/>
  <c r="A26" i="5"/>
  <c r="E24" i="5"/>
  <c r="C23" i="5"/>
  <c r="C24" i="5"/>
  <c r="C25" i="5"/>
  <c r="C26" i="5"/>
  <c r="C27" i="5"/>
  <c r="C28" i="5"/>
  <c r="C29" i="5"/>
  <c r="B8" i="2"/>
  <c r="B9" i="2"/>
  <c r="B10" i="2"/>
  <c r="B11" i="2"/>
  <c r="B13" i="2"/>
  <c r="C8" i="19"/>
  <c r="K7" i="3" l="1"/>
  <c r="K8" i="3"/>
  <c r="L8" i="3" s="1"/>
  <c r="K9" i="3"/>
  <c r="K10" i="3"/>
  <c r="K11" i="3"/>
  <c r="L11" i="3"/>
  <c r="K12" i="3"/>
  <c r="L12" i="3"/>
  <c r="K13" i="3"/>
  <c r="L13" i="3"/>
  <c r="K14" i="3"/>
  <c r="K15" i="3"/>
  <c r="K16" i="3"/>
  <c r="L16" i="3"/>
  <c r="K17" i="3"/>
  <c r="L17" i="3"/>
  <c r="K18" i="3"/>
  <c r="L18" i="3"/>
  <c r="K19" i="3"/>
  <c r="L19" i="3"/>
  <c r="K20" i="3"/>
  <c r="L20" i="3"/>
  <c r="K21" i="3"/>
  <c r="L21" i="3"/>
  <c r="K6" i="3"/>
  <c r="L44" i="2"/>
  <c r="L46" i="2"/>
  <c r="L48" i="2"/>
  <c r="L49" i="2"/>
  <c r="L50" i="2"/>
  <c r="L51" i="2"/>
  <c r="L52" i="2"/>
  <c r="L7" i="4" l="1"/>
  <c r="L8" i="4"/>
  <c r="L9" i="4"/>
  <c r="L10" i="4"/>
  <c r="L12" i="4"/>
  <c r="L13" i="4"/>
  <c r="L14" i="4"/>
  <c r="L16" i="4"/>
  <c r="L17" i="4"/>
  <c r="L19" i="4"/>
  <c r="L20" i="4"/>
  <c r="L21" i="4"/>
  <c r="L22" i="4"/>
  <c r="L23" i="4"/>
  <c r="L24" i="4"/>
  <c r="L26" i="4"/>
  <c r="L27" i="4"/>
  <c r="L28" i="4"/>
  <c r="L29" i="4"/>
  <c r="L30" i="4"/>
  <c r="L31" i="4"/>
  <c r="L32" i="4"/>
  <c r="J11" i="4"/>
  <c r="J12" i="4"/>
  <c r="J13" i="4"/>
  <c r="J14" i="4"/>
  <c r="J16" i="4"/>
  <c r="J17" i="4"/>
  <c r="J19" i="4"/>
  <c r="J20" i="4"/>
  <c r="J21" i="4"/>
  <c r="J22" i="4"/>
  <c r="J23" i="4"/>
  <c r="J24" i="4"/>
  <c r="J26" i="4"/>
  <c r="J27" i="4"/>
  <c r="J28" i="4"/>
  <c r="J29" i="4"/>
  <c r="J30" i="4"/>
  <c r="J31" i="4"/>
  <c r="J32" i="4"/>
  <c r="J33" i="4"/>
  <c r="J5" i="4"/>
  <c r="J8" i="4"/>
  <c r="J9" i="4"/>
  <c r="H12" i="4"/>
  <c r="C22" i="8"/>
  <c r="A22" i="8"/>
  <c r="C1" i="8"/>
  <c r="B1" i="8"/>
  <c r="A1" i="8"/>
  <c r="D1" i="14"/>
  <c r="A1" i="14"/>
  <c r="D1" i="15"/>
  <c r="C6" i="12"/>
  <c r="C7" i="12"/>
  <c r="C8" i="12"/>
  <c r="C9" i="12"/>
  <c r="C10" i="12"/>
  <c r="C5" i="12"/>
  <c r="A7" i="9"/>
  <c r="B7" i="9"/>
  <c r="C7" i="9"/>
  <c r="D7" i="9"/>
  <c r="E7" i="9"/>
  <c r="F7" i="9"/>
  <c r="I7" i="9"/>
  <c r="A9" i="9"/>
  <c r="B9" i="9"/>
  <c r="C9" i="9"/>
  <c r="D9" i="9"/>
  <c r="E9" i="9"/>
  <c r="F9" i="9"/>
  <c r="I9" i="9"/>
  <c r="A11" i="9"/>
  <c r="B11" i="9"/>
  <c r="C11" i="9"/>
  <c r="D11" i="9"/>
  <c r="E11" i="9"/>
  <c r="F11" i="9"/>
  <c r="I11" i="9"/>
  <c r="A13" i="9"/>
  <c r="B13" i="9"/>
  <c r="C13" i="9"/>
  <c r="D13" i="9"/>
  <c r="E13" i="9"/>
  <c r="F13" i="9"/>
  <c r="I13" i="9"/>
  <c r="A15" i="9"/>
  <c r="B15" i="9"/>
  <c r="C15" i="9"/>
  <c r="D15" i="9"/>
  <c r="E15" i="9"/>
  <c r="F15" i="9"/>
  <c r="I15" i="9"/>
  <c r="A17" i="9"/>
  <c r="B17" i="9"/>
  <c r="C17" i="9"/>
  <c r="D17" i="9"/>
  <c r="E17" i="9"/>
  <c r="F17" i="9"/>
  <c r="I17" i="9"/>
  <c r="A19" i="9"/>
  <c r="B19" i="9"/>
  <c r="C19" i="9"/>
  <c r="D19" i="9"/>
  <c r="E19" i="9"/>
  <c r="F19" i="9"/>
  <c r="I19" i="9"/>
  <c r="A21" i="9"/>
  <c r="B21" i="9"/>
  <c r="C21" i="9"/>
  <c r="D21" i="9"/>
  <c r="E21" i="9"/>
  <c r="F21" i="9"/>
  <c r="I21" i="9"/>
  <c r="A23" i="9"/>
  <c r="B23" i="9"/>
  <c r="C23" i="9"/>
  <c r="D23" i="9"/>
  <c r="E23" i="9"/>
  <c r="F23" i="9"/>
  <c r="I23" i="9"/>
  <c r="A25" i="9"/>
  <c r="B25" i="9"/>
  <c r="C25" i="9"/>
  <c r="D25" i="9"/>
  <c r="E25" i="9"/>
  <c r="F25" i="9"/>
  <c r="I25" i="9"/>
  <c r="A29" i="9"/>
  <c r="B29" i="9"/>
  <c r="C29" i="9"/>
  <c r="D29" i="9"/>
  <c r="E29" i="9"/>
  <c r="F29" i="9"/>
  <c r="I29" i="9"/>
  <c r="A30" i="9"/>
  <c r="B30" i="9"/>
  <c r="C30" i="9"/>
  <c r="D30" i="9"/>
  <c r="E30" i="9"/>
  <c r="F30" i="9"/>
  <c r="I30" i="9"/>
  <c r="I5" i="9"/>
  <c r="F5" i="9"/>
  <c r="E5" i="9"/>
  <c r="D5" i="9"/>
  <c r="C5" i="9"/>
  <c r="B5" i="9"/>
  <c r="A5" i="9"/>
  <c r="B1" i="10"/>
  <c r="D1" i="10"/>
  <c r="A1" i="10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4" i="8"/>
  <c r="E25" i="8"/>
  <c r="E26" i="8"/>
  <c r="E27" i="8"/>
  <c r="E28" i="8"/>
  <c r="E29" i="8"/>
  <c r="E30" i="8"/>
  <c r="E31" i="8"/>
  <c r="E4" i="8"/>
  <c r="A5" i="8"/>
  <c r="B5" i="8"/>
  <c r="C5" i="8"/>
  <c r="D5" i="8"/>
  <c r="A6" i="8"/>
  <c r="B6" i="8"/>
  <c r="C6" i="8"/>
  <c r="D6" i="8"/>
  <c r="A7" i="8"/>
  <c r="B7" i="8"/>
  <c r="C7" i="8"/>
  <c r="D7" i="8"/>
  <c r="A8" i="8"/>
  <c r="B8" i="8"/>
  <c r="C8" i="8"/>
  <c r="D8" i="8"/>
  <c r="A9" i="8"/>
  <c r="B9" i="8"/>
  <c r="C9" i="8"/>
  <c r="D9" i="8"/>
  <c r="A10" i="8"/>
  <c r="B10" i="8"/>
  <c r="C10" i="8"/>
  <c r="D10" i="8"/>
  <c r="A11" i="8"/>
  <c r="B11" i="8"/>
  <c r="C11" i="8"/>
  <c r="A12" i="8"/>
  <c r="B12" i="8"/>
  <c r="C12" i="8"/>
  <c r="D12" i="8"/>
  <c r="A13" i="8"/>
  <c r="B13" i="8"/>
  <c r="C13" i="8"/>
  <c r="D13" i="8"/>
  <c r="A14" i="8"/>
  <c r="C14" i="8"/>
  <c r="D14" i="8"/>
  <c r="A15" i="8"/>
  <c r="B15" i="8"/>
  <c r="C15" i="8"/>
  <c r="D15" i="8"/>
  <c r="A16" i="8"/>
  <c r="B16" i="8"/>
  <c r="C16" i="8"/>
  <c r="D16" i="8"/>
  <c r="A17" i="8"/>
  <c r="B17" i="8"/>
  <c r="C17" i="8"/>
  <c r="D17" i="8"/>
  <c r="A18" i="8"/>
  <c r="B18" i="8"/>
  <c r="C18" i="8"/>
  <c r="D18" i="8"/>
  <c r="A19" i="8"/>
  <c r="B19" i="8"/>
  <c r="C19" i="8"/>
  <c r="A20" i="8"/>
  <c r="B20" i="8"/>
  <c r="C20" i="8"/>
  <c r="D20" i="8"/>
  <c r="A21" i="8"/>
  <c r="B21" i="8"/>
  <c r="C21" i="8"/>
  <c r="D21" i="8"/>
  <c r="A24" i="8"/>
  <c r="B24" i="8"/>
  <c r="C24" i="8"/>
  <c r="D24" i="8"/>
  <c r="A25" i="8"/>
  <c r="B25" i="8"/>
  <c r="C25" i="8"/>
  <c r="D25" i="8"/>
  <c r="A26" i="8"/>
  <c r="B26" i="8"/>
  <c r="C26" i="8"/>
  <c r="D26" i="8"/>
  <c r="A27" i="8"/>
  <c r="B27" i="8"/>
  <c r="C27" i="8"/>
  <c r="D27" i="8"/>
  <c r="A28" i="8"/>
  <c r="B28" i="8"/>
  <c r="C28" i="8"/>
  <c r="D28" i="8"/>
  <c r="A29" i="8"/>
  <c r="B29" i="8"/>
  <c r="C29" i="8"/>
  <c r="D29" i="8"/>
  <c r="A30" i="8"/>
  <c r="B30" i="8"/>
  <c r="C30" i="8"/>
  <c r="D30" i="8"/>
  <c r="A31" i="8"/>
  <c r="B31" i="8"/>
  <c r="C31" i="8"/>
  <c r="C4" i="8"/>
  <c r="D4" i="8"/>
  <c r="N31" i="8"/>
  <c r="D31" i="8" s="1"/>
  <c r="N19" i="8"/>
  <c r="D1" i="7"/>
  <c r="B1" i="7"/>
  <c r="A1" i="7"/>
  <c r="D1" i="6"/>
  <c r="B1" i="6"/>
  <c r="A1" i="6"/>
  <c r="D1" i="5"/>
  <c r="B1" i="5"/>
  <c r="A1" i="5"/>
  <c r="C32" i="9" l="1"/>
  <c r="G263" i="1" s="1"/>
  <c r="D19" i="8"/>
  <c r="D23" i="3"/>
  <c r="M23" i="3"/>
  <c r="N22" i="3"/>
  <c r="L22" i="3"/>
  <c r="J22" i="3"/>
  <c r="I21" i="3"/>
  <c r="H21" i="3"/>
  <c r="G21" i="3"/>
  <c r="J21" i="3" s="1"/>
  <c r="B21" i="3"/>
  <c r="C21" i="3" s="1"/>
  <c r="A21" i="3"/>
  <c r="I20" i="3"/>
  <c r="H20" i="3"/>
  <c r="G20" i="3"/>
  <c r="J20" i="3" s="1"/>
  <c r="B20" i="3"/>
  <c r="N20" i="3" s="1"/>
  <c r="A20" i="3"/>
  <c r="I19" i="3"/>
  <c r="H19" i="3"/>
  <c r="G19" i="3"/>
  <c r="J19" i="3" s="1"/>
  <c r="F19" i="3"/>
  <c r="E19" i="3"/>
  <c r="B19" i="3"/>
  <c r="C19" i="3" s="1"/>
  <c r="A19" i="3"/>
  <c r="I18" i="3"/>
  <c r="H18" i="3"/>
  <c r="G18" i="3"/>
  <c r="J18" i="3" s="1"/>
  <c r="F18" i="3"/>
  <c r="E18" i="3"/>
  <c r="B18" i="3"/>
  <c r="C18" i="3" s="1"/>
  <c r="A18" i="3"/>
  <c r="I17" i="3"/>
  <c r="H17" i="3"/>
  <c r="G17" i="3"/>
  <c r="J17" i="3" s="1"/>
  <c r="F17" i="3"/>
  <c r="E17" i="3"/>
  <c r="B17" i="3"/>
  <c r="C17" i="3" s="1"/>
  <c r="N17" i="3" s="1"/>
  <c r="A17" i="3"/>
  <c r="I16" i="3"/>
  <c r="H16" i="3"/>
  <c r="G16" i="3"/>
  <c r="J16" i="3" s="1"/>
  <c r="F16" i="3"/>
  <c r="E16" i="3"/>
  <c r="B16" i="3"/>
  <c r="C16" i="3" s="1"/>
  <c r="A16" i="3"/>
  <c r="I15" i="3"/>
  <c r="L15" i="3" s="1"/>
  <c r="H15" i="3"/>
  <c r="G15" i="3"/>
  <c r="J15" i="3" s="1"/>
  <c r="F15" i="3"/>
  <c r="E15" i="3"/>
  <c r="B15" i="3"/>
  <c r="C15" i="3" s="1"/>
  <c r="A15" i="3"/>
  <c r="I14" i="3"/>
  <c r="L14" i="3" s="1"/>
  <c r="H14" i="3"/>
  <c r="G14" i="3"/>
  <c r="F14" i="3"/>
  <c r="E14" i="3"/>
  <c r="B14" i="3"/>
  <c r="C14" i="3" s="1"/>
  <c r="A14" i="3"/>
  <c r="I13" i="3"/>
  <c r="H13" i="3"/>
  <c r="G13" i="3"/>
  <c r="F13" i="3"/>
  <c r="E13" i="3"/>
  <c r="B13" i="3"/>
  <c r="C13" i="3" s="1"/>
  <c r="A13" i="3"/>
  <c r="I12" i="3"/>
  <c r="H12" i="3"/>
  <c r="G12" i="3"/>
  <c r="F12" i="3"/>
  <c r="E12" i="3"/>
  <c r="B12" i="3"/>
  <c r="C12" i="3" s="1"/>
  <c r="A12" i="3"/>
  <c r="I11" i="3"/>
  <c r="H11" i="3"/>
  <c r="G11" i="3"/>
  <c r="F11" i="3"/>
  <c r="E11" i="3"/>
  <c r="B11" i="3"/>
  <c r="C11" i="3" s="1"/>
  <c r="A11" i="3"/>
  <c r="I10" i="3"/>
  <c r="H10" i="3"/>
  <c r="G10" i="3"/>
  <c r="J10" i="3" s="1"/>
  <c r="F10" i="3"/>
  <c r="E10" i="3"/>
  <c r="B10" i="3"/>
  <c r="C10" i="3" s="1"/>
  <c r="A10" i="3"/>
  <c r="I9" i="3"/>
  <c r="L9" i="3" s="1"/>
  <c r="H9" i="3"/>
  <c r="G9" i="3"/>
  <c r="J9" i="3" s="1"/>
  <c r="F9" i="3"/>
  <c r="E9" i="3"/>
  <c r="B9" i="3"/>
  <c r="C9" i="3" s="1"/>
  <c r="I8" i="3"/>
  <c r="H8" i="3"/>
  <c r="G8" i="3"/>
  <c r="F8" i="3"/>
  <c r="E8" i="3"/>
  <c r="C8" i="3"/>
  <c r="N8" i="3" s="1"/>
  <c r="I7" i="3"/>
  <c r="H7" i="3"/>
  <c r="L7" i="3" s="1"/>
  <c r="G7" i="3"/>
  <c r="J7" i="3" s="1"/>
  <c r="F7" i="3"/>
  <c r="E7" i="3"/>
  <c r="B7" i="3"/>
  <c r="A7" i="3"/>
  <c r="I6" i="3"/>
  <c r="H6" i="3"/>
  <c r="G6" i="3"/>
  <c r="F6" i="3"/>
  <c r="E6" i="3"/>
  <c r="B6" i="3"/>
  <c r="A6" i="3"/>
  <c r="R4" i="3"/>
  <c r="R3" i="3"/>
  <c r="C6" i="4"/>
  <c r="C8" i="2"/>
  <c r="C9" i="2"/>
  <c r="C10" i="2"/>
  <c r="C11" i="2"/>
  <c r="C12" i="2"/>
  <c r="C13" i="2"/>
  <c r="B7" i="4"/>
  <c r="C7" i="4" s="1"/>
  <c r="E7" i="4"/>
  <c r="F7" i="4"/>
  <c r="G7" i="4"/>
  <c r="J7" i="4" s="1"/>
  <c r="H7" i="4"/>
  <c r="I7" i="4"/>
  <c r="K7" i="4"/>
  <c r="B8" i="4"/>
  <c r="C8" i="4" s="1"/>
  <c r="E8" i="4"/>
  <c r="F8" i="4"/>
  <c r="G8" i="4"/>
  <c r="H8" i="4"/>
  <c r="I8" i="4"/>
  <c r="K8" i="4"/>
  <c r="B9" i="4"/>
  <c r="C9" i="4" s="1"/>
  <c r="E9" i="4"/>
  <c r="F9" i="4"/>
  <c r="G9" i="4"/>
  <c r="H9" i="4"/>
  <c r="I9" i="4"/>
  <c r="K9" i="4"/>
  <c r="B10" i="4"/>
  <c r="C10" i="4" s="1"/>
  <c r="E10" i="4"/>
  <c r="F10" i="4"/>
  <c r="G10" i="4"/>
  <c r="J10" i="4" s="1"/>
  <c r="H10" i="4"/>
  <c r="I10" i="4"/>
  <c r="K10" i="4"/>
  <c r="B11" i="4"/>
  <c r="C11" i="4" s="1"/>
  <c r="E11" i="4"/>
  <c r="F11" i="4"/>
  <c r="G11" i="4"/>
  <c r="H11" i="4"/>
  <c r="I11" i="4"/>
  <c r="K11" i="4"/>
  <c r="B12" i="4"/>
  <c r="C12" i="4" s="1"/>
  <c r="E12" i="4"/>
  <c r="F12" i="4"/>
  <c r="G12" i="4"/>
  <c r="I12" i="4"/>
  <c r="K12" i="4"/>
  <c r="B13" i="4"/>
  <c r="C13" i="4" s="1"/>
  <c r="E13" i="4"/>
  <c r="F13" i="4"/>
  <c r="G13" i="4"/>
  <c r="H13" i="4"/>
  <c r="I13" i="4"/>
  <c r="K13" i="4"/>
  <c r="B14" i="4"/>
  <c r="C14" i="4" s="1"/>
  <c r="E14" i="4"/>
  <c r="F14" i="4"/>
  <c r="G14" i="4"/>
  <c r="H14" i="4"/>
  <c r="I14" i="4"/>
  <c r="K14" i="4"/>
  <c r="B15" i="4"/>
  <c r="C15" i="4" s="1"/>
  <c r="E15" i="4"/>
  <c r="F15" i="4"/>
  <c r="G15" i="4"/>
  <c r="H15" i="4"/>
  <c r="I15" i="4"/>
  <c r="K15" i="4"/>
  <c r="L15" i="4" s="1"/>
  <c r="B16" i="4"/>
  <c r="C16" i="4" s="1"/>
  <c r="E16" i="4"/>
  <c r="F16" i="4"/>
  <c r="G16" i="4"/>
  <c r="H16" i="4"/>
  <c r="I16" i="4"/>
  <c r="K16" i="4"/>
  <c r="B17" i="4"/>
  <c r="N17" i="4" s="1"/>
  <c r="E17" i="4"/>
  <c r="F17" i="4"/>
  <c r="G17" i="4"/>
  <c r="H17" i="4"/>
  <c r="I17" i="4"/>
  <c r="K17" i="4"/>
  <c r="B18" i="4"/>
  <c r="C18" i="4" s="1"/>
  <c r="E18" i="4"/>
  <c r="F18" i="4"/>
  <c r="G18" i="4"/>
  <c r="H18" i="4"/>
  <c r="I18" i="4"/>
  <c r="K18" i="4"/>
  <c r="B19" i="4"/>
  <c r="C19" i="4" s="1"/>
  <c r="E19" i="4"/>
  <c r="F19" i="4"/>
  <c r="G19" i="4"/>
  <c r="H19" i="4"/>
  <c r="I19" i="4"/>
  <c r="K19" i="4"/>
  <c r="B20" i="4"/>
  <c r="C20" i="4" s="1"/>
  <c r="E20" i="4"/>
  <c r="F20" i="4"/>
  <c r="G20" i="4"/>
  <c r="H20" i="4"/>
  <c r="I20" i="4"/>
  <c r="K20" i="4"/>
  <c r="B21" i="4"/>
  <c r="C21" i="4" s="1"/>
  <c r="E21" i="4"/>
  <c r="F21" i="4"/>
  <c r="G21" i="4"/>
  <c r="H21" i="4"/>
  <c r="I21" i="4"/>
  <c r="B22" i="4"/>
  <c r="C22" i="4" s="1"/>
  <c r="E22" i="4"/>
  <c r="F22" i="4"/>
  <c r="G22" i="4"/>
  <c r="H22" i="4"/>
  <c r="I22" i="4"/>
  <c r="K22" i="4"/>
  <c r="B23" i="4"/>
  <c r="C23" i="4" s="1"/>
  <c r="E23" i="4"/>
  <c r="F23" i="4"/>
  <c r="G23" i="4"/>
  <c r="H23" i="4"/>
  <c r="I23" i="4"/>
  <c r="K23" i="4"/>
  <c r="B24" i="4"/>
  <c r="C24" i="4" s="1"/>
  <c r="E24" i="4"/>
  <c r="F24" i="4"/>
  <c r="G24" i="4"/>
  <c r="H24" i="4"/>
  <c r="I24" i="4"/>
  <c r="K24" i="4"/>
  <c r="B25" i="4"/>
  <c r="E25" i="4"/>
  <c r="F25" i="4"/>
  <c r="G25" i="4"/>
  <c r="H25" i="4"/>
  <c r="I25" i="4"/>
  <c r="K25" i="4"/>
  <c r="L25" i="4" s="1"/>
  <c r="B30" i="4"/>
  <c r="N30" i="4" s="1"/>
  <c r="E30" i="4"/>
  <c r="F30" i="4"/>
  <c r="G30" i="4"/>
  <c r="H30" i="4"/>
  <c r="I30" i="4"/>
  <c r="K30" i="4"/>
  <c r="B31" i="4"/>
  <c r="N31" i="4" s="1"/>
  <c r="E31" i="4"/>
  <c r="F31" i="4"/>
  <c r="G31" i="4"/>
  <c r="H31" i="4"/>
  <c r="I31" i="4"/>
  <c r="K31" i="4"/>
  <c r="B32" i="4"/>
  <c r="C32" i="4" s="1"/>
  <c r="E32" i="4"/>
  <c r="F32" i="4"/>
  <c r="G32" i="4"/>
  <c r="H32" i="4"/>
  <c r="I32" i="4"/>
  <c r="K32" i="4"/>
  <c r="K6" i="4"/>
  <c r="L6" i="4" s="1"/>
  <c r="I6" i="4"/>
  <c r="H6" i="4"/>
  <c r="G6" i="4"/>
  <c r="J6" i="4" s="1"/>
  <c r="F6" i="4"/>
  <c r="E6" i="4"/>
  <c r="A25" i="4"/>
  <c r="A30" i="4"/>
  <c r="A31" i="4"/>
  <c r="A32" i="4"/>
  <c r="M34" i="4"/>
  <c r="D34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7" i="4"/>
  <c r="B6" i="4"/>
  <c r="A6" i="4"/>
  <c r="R4" i="4"/>
  <c r="R3" i="4"/>
  <c r="A12" i="2"/>
  <c r="E12" i="2"/>
  <c r="F12" i="2"/>
  <c r="G12" i="2"/>
  <c r="H12" i="2"/>
  <c r="I12" i="2"/>
  <c r="K12" i="2"/>
  <c r="L12" i="2" s="1"/>
  <c r="N15" i="3" l="1"/>
  <c r="J15" i="4"/>
  <c r="N15" i="4" s="1"/>
  <c r="J25" i="4"/>
  <c r="L11" i="4"/>
  <c r="N9" i="3"/>
  <c r="J14" i="3"/>
  <c r="N14" i="3" s="1"/>
  <c r="J13" i="3"/>
  <c r="N13" i="3" s="1"/>
  <c r="J12" i="3"/>
  <c r="J11" i="3"/>
  <c r="J8" i="3"/>
  <c r="L10" i="3"/>
  <c r="J6" i="3"/>
  <c r="J12" i="2"/>
  <c r="L6" i="3"/>
  <c r="L18" i="4"/>
  <c r="J18" i="4"/>
  <c r="B3" i="3"/>
  <c r="N12" i="3"/>
  <c r="C6" i="3"/>
  <c r="N11" i="3"/>
  <c r="N18" i="3"/>
  <c r="N19" i="3"/>
  <c r="N16" i="3"/>
  <c r="B4" i="3"/>
  <c r="C7" i="3"/>
  <c r="N7" i="3" s="1"/>
  <c r="C20" i="3"/>
  <c r="N21" i="3"/>
  <c r="N16" i="4"/>
  <c r="N32" i="4"/>
  <c r="N8" i="4"/>
  <c r="C17" i="4"/>
  <c r="E34" i="4"/>
  <c r="C31" i="4"/>
  <c r="N14" i="4"/>
  <c r="N13" i="4"/>
  <c r="C30" i="4"/>
  <c r="C25" i="4"/>
  <c r="N23" i="4"/>
  <c r="N7" i="4"/>
  <c r="N12" i="4"/>
  <c r="N22" i="4"/>
  <c r="N24" i="4"/>
  <c r="N20" i="4"/>
  <c r="N9" i="4"/>
  <c r="N19" i="4"/>
  <c r="N21" i="4"/>
  <c r="I34" i="4"/>
  <c r="K34" i="4"/>
  <c r="B3" i="4"/>
  <c r="G34" i="4"/>
  <c r="B4" i="4"/>
  <c r="H34" i="4"/>
  <c r="N25" i="4" l="1"/>
  <c r="L23" i="3"/>
  <c r="N18" i="4"/>
  <c r="N11" i="4"/>
  <c r="N6" i="3"/>
  <c r="N23" i="3" s="1"/>
  <c r="G255" i="1" s="1"/>
  <c r="J23" i="3"/>
  <c r="C23" i="3"/>
  <c r="N10" i="4"/>
  <c r="L34" i="4"/>
  <c r="J34" i="4"/>
  <c r="N6" i="4"/>
  <c r="C34" i="4"/>
  <c r="B7" i="2"/>
  <c r="C7" i="2" s="1"/>
  <c r="K7" i="2"/>
  <c r="L7" i="2" s="1"/>
  <c r="K8" i="2"/>
  <c r="L8" i="2" s="1"/>
  <c r="K9" i="2"/>
  <c r="L9" i="2" s="1"/>
  <c r="K10" i="2"/>
  <c r="K11" i="2"/>
  <c r="L11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K45" i="2"/>
  <c r="K46" i="2"/>
  <c r="K47" i="2"/>
  <c r="K48" i="2"/>
  <c r="K49" i="2"/>
  <c r="K50" i="2"/>
  <c r="K51" i="2"/>
  <c r="K52" i="2"/>
  <c r="K6" i="2"/>
  <c r="L6" i="2" s="1"/>
  <c r="G7" i="2"/>
  <c r="H7" i="2"/>
  <c r="I7" i="2"/>
  <c r="G8" i="2"/>
  <c r="H8" i="2"/>
  <c r="I8" i="2"/>
  <c r="G9" i="2"/>
  <c r="J9" i="2" s="1"/>
  <c r="H9" i="2"/>
  <c r="I9" i="2"/>
  <c r="G10" i="2"/>
  <c r="H10" i="2"/>
  <c r="L10" i="2" s="1"/>
  <c r="I10" i="2"/>
  <c r="G11" i="2"/>
  <c r="H11" i="2"/>
  <c r="I11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J18" i="2" s="1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J26" i="2" s="1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J34" i="2" s="1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J44" i="2" s="1"/>
  <c r="H44" i="2"/>
  <c r="I44" i="2"/>
  <c r="G45" i="2"/>
  <c r="J45" i="2" s="1"/>
  <c r="H45" i="2"/>
  <c r="I45" i="2"/>
  <c r="G46" i="2"/>
  <c r="J46" i="2" s="1"/>
  <c r="H46" i="2"/>
  <c r="I46" i="2"/>
  <c r="G47" i="2"/>
  <c r="J47" i="2" s="1"/>
  <c r="H47" i="2"/>
  <c r="I47" i="2"/>
  <c r="G48" i="2"/>
  <c r="J48" i="2" s="1"/>
  <c r="H48" i="2"/>
  <c r="I48" i="2"/>
  <c r="G49" i="2"/>
  <c r="J49" i="2" s="1"/>
  <c r="H49" i="2"/>
  <c r="I49" i="2"/>
  <c r="G50" i="2"/>
  <c r="J50" i="2" s="1"/>
  <c r="H50" i="2"/>
  <c r="I50" i="2"/>
  <c r="G51" i="2"/>
  <c r="J51" i="2" s="1"/>
  <c r="H51" i="2"/>
  <c r="I51" i="2"/>
  <c r="G52" i="2"/>
  <c r="J52" i="2" s="1"/>
  <c r="H52" i="2"/>
  <c r="I52" i="2"/>
  <c r="H6" i="2"/>
  <c r="E9" i="2"/>
  <c r="F9" i="2"/>
  <c r="E10" i="2"/>
  <c r="F10" i="2"/>
  <c r="E11" i="2"/>
  <c r="F11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7" i="2"/>
  <c r="F7" i="2"/>
  <c r="E8" i="2"/>
  <c r="F8" i="2"/>
  <c r="F6" i="2"/>
  <c r="G6" i="2"/>
  <c r="I6" i="2"/>
  <c r="E6" i="2"/>
  <c r="B14" i="2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1" i="2"/>
  <c r="C31" i="2" s="1"/>
  <c r="B32" i="2"/>
  <c r="C32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  <c r="B39" i="2"/>
  <c r="B40" i="2"/>
  <c r="C40" i="2" s="1"/>
  <c r="B41" i="2"/>
  <c r="C41" i="2" s="1"/>
  <c r="B42" i="2"/>
  <c r="C42" i="2" s="1"/>
  <c r="B43" i="2"/>
  <c r="C43" i="2" s="1"/>
  <c r="B44" i="2"/>
  <c r="B45" i="2"/>
  <c r="B46" i="2"/>
  <c r="B47" i="2"/>
  <c r="B48" i="2"/>
  <c r="B49" i="2"/>
  <c r="B50" i="2"/>
  <c r="B51" i="2"/>
  <c r="B52" i="2"/>
  <c r="B6" i="2"/>
  <c r="C6" i="2" s="1"/>
  <c r="A7" i="2"/>
  <c r="A9" i="2"/>
  <c r="A10" i="2"/>
  <c r="A11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6" i="2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3" i="5"/>
  <c r="B24" i="5"/>
  <c r="B25" i="5"/>
  <c r="B26" i="5"/>
  <c r="B27" i="5"/>
  <c r="B28" i="5"/>
  <c r="B29" i="5"/>
  <c r="B5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5" i="5"/>
  <c r="A5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5" i="5"/>
  <c r="E26" i="5"/>
  <c r="E27" i="5"/>
  <c r="E28" i="5"/>
  <c r="E29" i="5"/>
  <c r="E5" i="5"/>
  <c r="J10" i="2" l="1"/>
  <c r="N10" i="2" s="1"/>
  <c r="N47" i="2"/>
  <c r="C47" i="2"/>
  <c r="C48" i="2"/>
  <c r="N48" i="2"/>
  <c r="N26" i="2"/>
  <c r="C46" i="2"/>
  <c r="N46" i="2"/>
  <c r="N52" i="2"/>
  <c r="C52" i="2"/>
  <c r="N44" i="2"/>
  <c r="C44" i="2"/>
  <c r="N51" i="2"/>
  <c r="C51" i="2"/>
  <c r="C50" i="2"/>
  <c r="N50" i="2"/>
  <c r="C45" i="2"/>
  <c r="N45" i="2"/>
  <c r="N49" i="2"/>
  <c r="C49" i="2"/>
  <c r="N34" i="2"/>
  <c r="N18" i="2"/>
  <c r="N9" i="2"/>
  <c r="J7" i="2"/>
  <c r="N7" i="2" s="1"/>
  <c r="J6" i="2"/>
  <c r="J11" i="2"/>
  <c r="N11" i="2" s="1"/>
  <c r="J13" i="2"/>
  <c r="N13" i="2" s="1"/>
  <c r="J14" i="2"/>
  <c r="J28" i="2"/>
  <c r="N28" i="2" s="1"/>
  <c r="J36" i="2"/>
  <c r="N36" i="2" s="1"/>
  <c r="J35" i="2"/>
  <c r="N35" i="2" s="1"/>
  <c r="L35" i="2"/>
  <c r="J43" i="2"/>
  <c r="N43" i="2" s="1"/>
  <c r="J42" i="2"/>
  <c r="N42" i="2" s="1"/>
  <c r="J41" i="2"/>
  <c r="N41" i="2" s="1"/>
  <c r="J40" i="2"/>
  <c r="N40" i="2" s="1"/>
  <c r="J39" i="2"/>
  <c r="J38" i="2"/>
  <c r="N38" i="2" s="1"/>
  <c r="J37" i="2"/>
  <c r="N37" i="2" s="1"/>
  <c r="J33" i="2"/>
  <c r="N33" i="2" s="1"/>
  <c r="J32" i="2"/>
  <c r="N32" i="2" s="1"/>
  <c r="J31" i="2"/>
  <c r="N31" i="2" s="1"/>
  <c r="J30" i="2"/>
  <c r="N30" i="2" s="1"/>
  <c r="J29" i="2"/>
  <c r="J27" i="2"/>
  <c r="N27" i="2" s="1"/>
  <c r="J25" i="2"/>
  <c r="N25" i="2" s="1"/>
  <c r="J24" i="2"/>
  <c r="N24" i="2" s="1"/>
  <c r="J23" i="2"/>
  <c r="N23" i="2" s="1"/>
  <c r="J22" i="2"/>
  <c r="J21" i="2"/>
  <c r="N21" i="2" s="1"/>
  <c r="J20" i="2"/>
  <c r="N20" i="2" s="1"/>
  <c r="J19" i="2"/>
  <c r="N19" i="2" s="1"/>
  <c r="J17" i="2"/>
  <c r="N17" i="2" s="1"/>
  <c r="J16" i="2"/>
  <c r="N16" i="2" s="1"/>
  <c r="J15" i="2"/>
  <c r="N15" i="2" s="1"/>
  <c r="C14" i="2"/>
  <c r="J8" i="2"/>
  <c r="N8" i="2" s="1"/>
  <c r="N34" i="4"/>
  <c r="G254" i="1" s="1"/>
  <c r="B4" i="2"/>
  <c r="N14" i="2" l="1"/>
  <c r="N6" i="2"/>
  <c r="M54" i="2"/>
  <c r="K54" i="2"/>
  <c r="I54" i="2"/>
  <c r="H54" i="2"/>
  <c r="G54" i="2"/>
  <c r="E54" i="2"/>
  <c r="D54" i="2"/>
  <c r="N53" i="2"/>
  <c r="L53" i="2"/>
  <c r="J53" i="2"/>
  <c r="B3" i="2"/>
  <c r="J54" i="2" l="1"/>
  <c r="L54" i="2"/>
  <c r="N54" i="2" l="1"/>
  <c r="G253" i="1" l="1"/>
  <c r="K11" i="19"/>
  <c r="C11" i="19" s="1"/>
  <c r="C22" i="15"/>
  <c r="G268" i="1" s="1"/>
  <c r="C22" i="14"/>
  <c r="G267" i="1" s="1"/>
  <c r="C22" i="12"/>
  <c r="G266" i="1" l="1"/>
  <c r="K14" i="19"/>
  <c r="C14" i="19" s="1"/>
  <c r="C32" i="10"/>
  <c r="G262" i="1" l="1"/>
  <c r="C13" i="19"/>
  <c r="C32" i="7"/>
  <c r="G251" i="1" s="1"/>
  <c r="C32" i="6"/>
  <c r="G250" i="1" l="1"/>
  <c r="H262" i="1"/>
  <c r="C32" i="5"/>
  <c r="G249" i="1" l="1"/>
  <c r="K10" i="19"/>
  <c r="C10" i="19" s="1"/>
  <c r="D33" i="8"/>
  <c r="K12" i="19" l="1"/>
  <c r="C12" i="19" s="1"/>
  <c r="G257" i="1"/>
  <c r="H253" i="1"/>
  <c r="G183" i="1" l="1"/>
  <c r="G182" i="1"/>
  <c r="H249" i="1" l="1"/>
  <c r="H257" i="1" l="1"/>
  <c r="C21" i="19"/>
  <c r="H189" i="1" s="1"/>
  <c r="H245" i="1"/>
  <c r="H272" i="1" s="1"/>
  <c r="H195" i="1"/>
  <c r="H180" i="1"/>
  <c r="H223" i="1" l="1"/>
  <c r="H275" i="1" s="1"/>
  <c r="H276" i="1" l="1"/>
  <c r="H278" i="1" l="1"/>
  <c r="G270" i="1"/>
  <c r="O32" i="12"/>
</calcChain>
</file>

<file path=xl/sharedStrings.xml><?xml version="1.0" encoding="utf-8"?>
<sst xmlns="http://schemas.openxmlformats.org/spreadsheetml/2006/main" count="809" uniqueCount="384">
  <si>
    <t>Inhaltsverzeichnis:</t>
  </si>
  <si>
    <t>Haushalts - Wirtschaftsplan</t>
  </si>
  <si>
    <t>Erfüllung der Aufagben des AStA voraussichtlich notwendig ist. Er ist die Grundlage</t>
  </si>
  <si>
    <t>für die Haushalts- und Wirtschaftsführung.</t>
  </si>
  <si>
    <t xml:space="preserve">Die Grundsätze der Notwenigkeit, Sparsamkeit und Wirtschaftlichkeit sind zu </t>
  </si>
  <si>
    <t>berücksichtigen.</t>
  </si>
  <si>
    <t xml:space="preserve">Die einzelnen Titel sind gegenseitig deckunsfähig, sofern im Haushaltsplan nichts </t>
  </si>
  <si>
    <t>Es wird mit dem aktuellen Studierendenschaftsbeitrag von 13,00 € pro</t>
  </si>
  <si>
    <t>Studierendem und Semester kalkuliert.</t>
  </si>
  <si>
    <t>Hochschule Furtwangen zur Verfügung.</t>
  </si>
  <si>
    <t>Die Studierendenschaft ist eine rechtsfähige Körperschaft des öffenlichen Rechts</t>
  </si>
  <si>
    <t>und untersteht der Rechtsaufsicht des Rektorats der Hochschule Furtwangen.</t>
  </si>
  <si>
    <t>Sie werwaltet ihre Angelegenheiten im Rahmen der gesetzlichen Bestimmungen</t>
  </si>
  <si>
    <t xml:space="preserve">greifenden sowie der sozialen, wirtschaftlichen und kulturellen Belange der </t>
  </si>
  <si>
    <t>Studierenden, Mitwirkung an den Aufagben der Hochschulen nach den §§ 2 bis 7</t>
  </si>
  <si>
    <t>LHG, die Förderung der politischen Bildung und des stattsbürgerlichen Verant-</t>
  </si>
  <si>
    <t>wortungsbewusstseins der Studierenden, die Förderung der Gleichstellung und</t>
  </si>
  <si>
    <t>den Abbau von Benachteiligungen innerhalb der Studierendenschaft, die Förderung</t>
  </si>
  <si>
    <t>der sportlichen Aktivitäten der Studierenden, die Pflege der überregionalen und</t>
  </si>
  <si>
    <t>internationalen Studierendenbeziehungen, die Vertretung der Gesamtheit ihrer</t>
  </si>
  <si>
    <t>Mitglieder im Rahmen ihrer gesetzlichen Befugnisse erhebt der AStA gemäß §65a,</t>
  </si>
  <si>
    <t>Abs. 5, Sätze 2-5 LHG und § 3 der Beitragsordnung (BO) ab dem SoSe 2014 einen</t>
  </si>
  <si>
    <t>Studierendenschaftsbeitrag von 13 Euro pro Semester und Studierenden.</t>
  </si>
  <si>
    <t xml:space="preserve">Der Haushaltsplan und etwaige Nachträge werden unter Berücksichtigung des zur </t>
  </si>
  <si>
    <t xml:space="preserve">Erfüllung der Aufgaben notwendigen Bedarfs nach Vorgabe des Finanzreferenten </t>
  </si>
  <si>
    <t>für ein Haushaltsjahr aufgestellt und vom Studierendenparlament festgestellt.</t>
  </si>
  <si>
    <t>Er bildet die Grundlage der Verwaltung aller Einnahmen und Ausgaben, für die Buch-</t>
  </si>
  <si>
    <t>führung und Rechnungslegung bei der Aufstellung und Ausführung des Haushaltes</t>
  </si>
  <si>
    <t>gelten die Grundsätze der Notwendigkeit, Wirtschaftlichkeit und Sparsamkeit.</t>
  </si>
  <si>
    <t xml:space="preserve">Einzelzweck dürfen Mittel nicht an verschiedenen Stellen des Haushaltsplans </t>
  </si>
  <si>
    <t>veranschlagt werden. Der Haushaltsplan hat in Einnahmen und Ausgaben ausge-</t>
  </si>
  <si>
    <t>glichen zu sein. (vgl. § 1 Grundsätze FO).</t>
  </si>
  <si>
    <t>Vorbemerkung:</t>
  </si>
  <si>
    <t>Etat Gesamt</t>
  </si>
  <si>
    <t>Etat Einzeln</t>
  </si>
  <si>
    <t>Zweckbestimmung</t>
  </si>
  <si>
    <t>Einnahmen</t>
  </si>
  <si>
    <t>Anm.:</t>
  </si>
  <si>
    <t xml:space="preserve">Die Beiträge werden von der Hochschule </t>
  </si>
  <si>
    <t>Furtwangen entgegengenommen und an die VSt</t>
  </si>
  <si>
    <t>weitergeleitet.</t>
  </si>
  <si>
    <t>wirtschaftliche Betätigung</t>
  </si>
  <si>
    <t>Kino</t>
  </si>
  <si>
    <t>Klettern</t>
  </si>
  <si>
    <t xml:space="preserve">Anm.: </t>
  </si>
  <si>
    <t xml:space="preserve">Die Einnahmen sind kostendeckend </t>
  </si>
  <si>
    <t xml:space="preserve">geplant. Etwaige Mehreinnahmen stehen </t>
  </si>
  <si>
    <t xml:space="preserve">können dem folgenden Haushaltsjahr </t>
  </si>
  <si>
    <t>übertragen werden.</t>
  </si>
  <si>
    <t>Zinserträge</t>
  </si>
  <si>
    <t>Sonstiges</t>
  </si>
  <si>
    <t>Summe Einnahmen</t>
  </si>
  <si>
    <t xml:space="preserve">für Mehrausgaben zur Verfügung. Sie </t>
  </si>
  <si>
    <t>Ausgaben</t>
  </si>
  <si>
    <t>Personalausgaben</t>
  </si>
  <si>
    <t>Sächliche Verwaltungsausgaben</t>
  </si>
  <si>
    <t>Seite 2</t>
  </si>
  <si>
    <t>Seite 3</t>
  </si>
  <si>
    <t>Seite 4</t>
  </si>
  <si>
    <t>Investitionen</t>
  </si>
  <si>
    <t>Referate</t>
  </si>
  <si>
    <t>Summe Ausgaben</t>
  </si>
  <si>
    <t>Verwaltung</t>
  </si>
  <si>
    <t>Veranstaltungen</t>
  </si>
  <si>
    <t>VSt allgemein</t>
  </si>
  <si>
    <t>VSt</t>
  </si>
  <si>
    <t>Anlage 1</t>
  </si>
  <si>
    <t>Anlage 2</t>
  </si>
  <si>
    <t>Anlage 3</t>
  </si>
  <si>
    <t>Anlage 4</t>
  </si>
  <si>
    <t>Anlage 5</t>
  </si>
  <si>
    <t>Anlage 6</t>
  </si>
  <si>
    <t>Anlage 8</t>
  </si>
  <si>
    <t>Anlage 9</t>
  </si>
  <si>
    <t>Reisekosten</t>
  </si>
  <si>
    <t>Fahrgeld</t>
  </si>
  <si>
    <t>Basketball</t>
  </si>
  <si>
    <t>Schwimmen</t>
  </si>
  <si>
    <t>Fußball</t>
  </si>
  <si>
    <t>Alleenhalle</t>
  </si>
  <si>
    <t>Furtwangen</t>
  </si>
  <si>
    <t>Chor</t>
  </si>
  <si>
    <t>Magic the Gathering</t>
  </si>
  <si>
    <t>Manga</t>
  </si>
  <si>
    <t>Spiele</t>
  </si>
  <si>
    <t>Tanzen</t>
  </si>
  <si>
    <t>Tennis</t>
  </si>
  <si>
    <t>Anime</t>
  </si>
  <si>
    <t>eSport</t>
  </si>
  <si>
    <t>ISC</t>
  </si>
  <si>
    <t xml:space="preserve">PEN &amp; PAPER </t>
  </si>
  <si>
    <t>SMD Freundesgruppe</t>
  </si>
  <si>
    <t xml:space="preserve">Technik/Feten   </t>
  </si>
  <si>
    <t>UnFug</t>
  </si>
  <si>
    <t>Indoor Soccer</t>
  </si>
  <si>
    <t xml:space="preserve"> </t>
  </si>
  <si>
    <t>Summe</t>
  </si>
  <si>
    <t>Reinigung</t>
  </si>
  <si>
    <t>Beiträge</t>
  </si>
  <si>
    <t>Rep./Instandhaltung</t>
  </si>
  <si>
    <t>Repräsentation</t>
  </si>
  <si>
    <t>Bewirtung</t>
  </si>
  <si>
    <t>Verbrauchsmaterial</t>
  </si>
  <si>
    <t>Dekoration</t>
  </si>
  <si>
    <t>sonst. Betriebsbedarf</t>
  </si>
  <si>
    <t xml:space="preserve">Alle Positionen sind gegenseitig deckungsfähig </t>
  </si>
  <si>
    <t>allgemein</t>
  </si>
  <si>
    <t>Versicherungen</t>
  </si>
  <si>
    <t>Fortbildung</t>
  </si>
  <si>
    <t>Rechts und Beratungskosten</t>
  </si>
  <si>
    <t>Abschluss und Prüfungskosten</t>
  </si>
  <si>
    <t>Buchführungskosten</t>
  </si>
  <si>
    <t>Anlage 10</t>
  </si>
  <si>
    <t>Es wird bemerkt, dass eine Beitragsanpassung nur dann geändert werden kann, sofern</t>
  </si>
  <si>
    <t>Anlagen</t>
  </si>
  <si>
    <t>Hosting</t>
  </si>
  <si>
    <t>noch Mittel in Höhe von …null…Euro auf der Kostenstelle des AStA  der</t>
  </si>
  <si>
    <t>Einnahmen und Ausgaben sind getrennt voneinander aufzustellen. Für den gleichen</t>
  </si>
  <si>
    <t>20-29</t>
  </si>
  <si>
    <t>Fuwa</t>
  </si>
  <si>
    <t>30-32</t>
  </si>
  <si>
    <t>VS</t>
  </si>
  <si>
    <t>Fachschaften</t>
  </si>
  <si>
    <t>AStA Festangestellter 1,0 Stelle (E8, TV-L)</t>
  </si>
  <si>
    <t xml:space="preserve">Die Stelle ist unbefristet </t>
  </si>
  <si>
    <t>Haushaltsplan der VSt Hochschule Furtwangen</t>
  </si>
  <si>
    <t>Studierendenbeiträge (Stud. Zahl geschätzt)</t>
  </si>
  <si>
    <t>Asten</t>
  </si>
  <si>
    <t>Anlage 7</t>
  </si>
  <si>
    <t xml:space="preserve">Musik   </t>
  </si>
  <si>
    <t>Drucker</t>
  </si>
  <si>
    <t>Budget</t>
  </si>
  <si>
    <t xml:space="preserve">Volleyball </t>
  </si>
  <si>
    <t xml:space="preserve">Badminton </t>
  </si>
  <si>
    <t>AStA</t>
  </si>
  <si>
    <t>Anlage 11</t>
  </si>
  <si>
    <t>Anlage 12</t>
  </si>
  <si>
    <t>Anlage 13</t>
  </si>
  <si>
    <t>Rücklage</t>
  </si>
  <si>
    <t>MME</t>
  </si>
  <si>
    <t>DM</t>
  </si>
  <si>
    <t>IN</t>
  </si>
  <si>
    <t>WING</t>
  </si>
  <si>
    <t xml:space="preserve">WI </t>
  </si>
  <si>
    <t>GSG</t>
  </si>
  <si>
    <t>MLS</t>
  </si>
  <si>
    <t>W</t>
  </si>
  <si>
    <t>ITE</t>
  </si>
  <si>
    <t>Cardio Dance</t>
  </si>
  <si>
    <t>adH</t>
  </si>
  <si>
    <t>RefTreff</t>
  </si>
  <si>
    <t>Möbel Alte Cafete</t>
  </si>
  <si>
    <t>Verwaltung AStA</t>
  </si>
  <si>
    <t>Schreibtisch B0.04</t>
  </si>
  <si>
    <t>Schwenningen</t>
  </si>
  <si>
    <t>Tuttlingen</t>
  </si>
  <si>
    <t>Reinigungsmittel, Besen, Tücher usw.</t>
  </si>
  <si>
    <t>adh Startgelder</t>
  </si>
  <si>
    <t>AStA Inventar, Spülmaschinen etc.</t>
  </si>
  <si>
    <t>Hütten, TD-Frühstück, Eiszeit, Nikolaus</t>
  </si>
  <si>
    <t>Taschen packen, Ersti-Begrüßung, Ersti-Frühstück</t>
  </si>
  <si>
    <t>Hütten, Einkauf etc.</t>
  </si>
  <si>
    <t>Büromaterial, Druckerpapier</t>
  </si>
  <si>
    <t>Raumausstattung</t>
  </si>
  <si>
    <t>Bouldern</t>
  </si>
  <si>
    <t>Tischkicker</t>
  </si>
  <si>
    <t>Büromaterial</t>
  </si>
  <si>
    <t>Eintritt</t>
  </si>
  <si>
    <t xml:space="preserve">bereits im Juli des Vorjahres ein Haushaltsplan besteht. </t>
  </si>
  <si>
    <t>Gesamt</t>
  </si>
  <si>
    <t>Anlage E 1</t>
  </si>
  <si>
    <t>aktueller Kontostand</t>
  </si>
  <si>
    <t>KSt</t>
  </si>
  <si>
    <t>Anlage A 1</t>
  </si>
  <si>
    <t>Anlage A 2</t>
  </si>
  <si>
    <t>Anlage A 3</t>
  </si>
  <si>
    <t>Anlage A 7</t>
  </si>
  <si>
    <t>Anlage A 8</t>
  </si>
  <si>
    <t>Anlage A11</t>
  </si>
  <si>
    <t>Anlage A13</t>
  </si>
  <si>
    <t>Anlage A12</t>
  </si>
  <si>
    <t>Fachschaft</t>
  </si>
  <si>
    <t>Anmerkungen des Finanzreferenten:</t>
  </si>
  <si>
    <t xml:space="preserve">Der Haushaltsplan dient der Feststellung und Deckung des Finanzbedarfs, der zur </t>
  </si>
  <si>
    <t>Villingen-Schwenningen</t>
  </si>
  <si>
    <t>selbst. Zur Wahrnehmung der hochschulpolitischen, fachlichen und fachüber-</t>
  </si>
  <si>
    <t>Digitale Medien</t>
  </si>
  <si>
    <t>Gesundheit,Sicherheit, Gesellschaft</t>
  </si>
  <si>
    <t>Wirtschaft</t>
  </si>
  <si>
    <t>Wirtschaftsingenieurwesen</t>
  </si>
  <si>
    <t>Informatik</t>
  </si>
  <si>
    <t>Medical and Life Sciences</t>
  </si>
  <si>
    <t>Wirtschaftsinformatik</t>
  </si>
  <si>
    <t>Anm:</t>
  </si>
  <si>
    <t>noch zu erwartende Zahlungen aus 2019</t>
  </si>
  <si>
    <t>Magazinentnahmen</t>
  </si>
  <si>
    <t>TD,Rektorat Dienstleist.</t>
  </si>
  <si>
    <t>abweichendes vermerkt ist und gesetzliche Bestimmungen nicht dagegen sprechen.</t>
  </si>
  <si>
    <t>01.03.2020 und endend mit dem 28.02.2021.</t>
  </si>
  <si>
    <t>Beiträge zum SoSe 2021 angepasst werden können.</t>
  </si>
  <si>
    <t xml:space="preserve">Es ist beabsichtigt, den Haushaltsplan 2021 so rechtzeitig zu erstellen, sodass die </t>
  </si>
  <si>
    <t>Mechanical and Medical Engeneering</t>
  </si>
  <si>
    <t>Industrial Technologies</t>
  </si>
  <si>
    <t>Mechanical and Medical Egeneering</t>
  </si>
  <si>
    <t>Plakate</t>
  </si>
  <si>
    <t>2xTeambuilding, Asten Connected, Helferfest</t>
  </si>
  <si>
    <t>Wahlinfo</t>
  </si>
  <si>
    <t>Medidation</t>
  </si>
  <si>
    <t>Lauftreff</t>
  </si>
  <si>
    <t>FUWA</t>
  </si>
  <si>
    <t>Anz.</t>
  </si>
  <si>
    <t>Aktiv</t>
  </si>
  <si>
    <t>Sport</t>
  </si>
  <si>
    <t>wo</t>
  </si>
  <si>
    <t>Ort</t>
  </si>
  <si>
    <t>KM</t>
  </si>
  <si>
    <t>Preis</t>
  </si>
  <si>
    <t>Kosten</t>
  </si>
  <si>
    <t>Freizeit</t>
  </si>
  <si>
    <t>pauschal</t>
  </si>
  <si>
    <t>sonstiges</t>
  </si>
  <si>
    <t>Entf.</t>
  </si>
  <si>
    <t>TN</t>
  </si>
  <si>
    <t>Tage</t>
  </si>
  <si>
    <t>Einzel</t>
  </si>
  <si>
    <t>Halle</t>
  </si>
  <si>
    <t>Semester</t>
  </si>
  <si>
    <t>Aikido</t>
  </si>
  <si>
    <t>SP</t>
  </si>
  <si>
    <t>FZ</t>
  </si>
  <si>
    <t>UPJOY</t>
  </si>
  <si>
    <t>Villingen</t>
  </si>
  <si>
    <t>Dance Crew</t>
  </si>
  <si>
    <t>Draw&amp;Paint</t>
  </si>
  <si>
    <t>Dronen Racing</t>
  </si>
  <si>
    <t>Fighting Games</t>
  </si>
  <si>
    <t>Fitness</t>
  </si>
  <si>
    <t>Foto &amp; Video</t>
  </si>
  <si>
    <t>Karate</t>
  </si>
  <si>
    <t>Let´s Jam</t>
  </si>
  <si>
    <t>Salsa</t>
  </si>
  <si>
    <t>Schreib&amp;Poetry Slam</t>
  </si>
  <si>
    <t>Hallenbad</t>
  </si>
  <si>
    <t>HS Bibelkreis</t>
  </si>
  <si>
    <t>Ultimate frisbee</t>
  </si>
  <si>
    <t>Schwenn</t>
  </si>
  <si>
    <t>Afterwork-Wandern</t>
  </si>
  <si>
    <t>Bible Small Grpoup</t>
  </si>
  <si>
    <t>E-Sport</t>
  </si>
  <si>
    <t>Kanu&amp;Kajak</t>
  </si>
  <si>
    <t>Pen&amp;Paper</t>
  </si>
  <si>
    <t>Schwertkampf</t>
  </si>
  <si>
    <t>Selbstverteidigung</t>
  </si>
  <si>
    <t>Tanzkurs</t>
  </si>
  <si>
    <t>Thai Bo</t>
  </si>
  <si>
    <t>Turnen</t>
  </si>
  <si>
    <t>Zumba</t>
  </si>
  <si>
    <t>Badminton</t>
  </si>
  <si>
    <t>VS-S</t>
  </si>
  <si>
    <t>VSt-Mitglieder  Sitzungen</t>
  </si>
  <si>
    <t>gez. Mirjam Lerch</t>
  </si>
  <si>
    <t>Kontostand</t>
  </si>
  <si>
    <t>Datum</t>
  </si>
  <si>
    <t>Startgeld Hochschulsp.</t>
  </si>
  <si>
    <t>?</t>
  </si>
  <si>
    <t>Der AStA geht derzeit von durchschnittlich 5800 Studierenden aus.</t>
  </si>
  <si>
    <t>Finanzreferentin</t>
  </si>
  <si>
    <t>Fachschaften Furtwangen</t>
  </si>
  <si>
    <t>Fachschaften Schwenningen</t>
  </si>
  <si>
    <t>Fachschaften Tuttlingen</t>
  </si>
  <si>
    <t>Schrank Ref Raum</t>
  </si>
  <si>
    <t>Smartboard</t>
  </si>
  <si>
    <t>TUT</t>
  </si>
  <si>
    <t>Lern-Gruppensofas</t>
  </si>
  <si>
    <t>Gem. Sitzgelegenheiten</t>
  </si>
  <si>
    <t>Wilkhahn Wandrelief</t>
  </si>
  <si>
    <t>Seminare</t>
  </si>
  <si>
    <t>Tischtennisplatte</t>
  </si>
  <si>
    <t>Lasertag Ausrüstung</t>
  </si>
  <si>
    <t>Couchtisch</t>
  </si>
  <si>
    <t>Grill</t>
  </si>
  <si>
    <t>Kühlschrank</t>
  </si>
  <si>
    <t>Büro Stühle</t>
  </si>
  <si>
    <t>ber. gen.</t>
  </si>
  <si>
    <t>Geschätzte Kosten</t>
  </si>
  <si>
    <t>Büro-Stühle</t>
  </si>
  <si>
    <r>
      <t xml:space="preserve">Teufel </t>
    </r>
    <r>
      <rPr>
        <b/>
        <sz val="10"/>
        <color theme="1"/>
        <rFont val="Arial"/>
        <family val="2"/>
      </rPr>
      <t>Rockster Air</t>
    </r>
    <r>
      <rPr>
        <sz val="10"/>
        <color theme="1"/>
        <rFont val="Arial"/>
        <family val="2"/>
      </rPr>
      <t xml:space="preserve"> Bundle (ergibt mit bestehendem Rockster ein portables 2.1 System)</t>
    </r>
  </si>
  <si>
    <t>Lern-/Gruppenabeitssofas z.B.: sedus (sopha: 6er-Arbeits- bzw. -Besprechungsinsel
mit Rückenkissen, seitlich geschlossen; se:works: SP-625 Focus with screen element, SP-685 Circle with screen element), König + Neurath (LIFE.S Interaction + stool), rohde &amp; Grahl (Play&amp;Work 1,5 sitzer-Sofa mit Schreibtablar), project. (set.upp-Cube )</t>
  </si>
  <si>
    <t>Gemeinschaftssitzgelegenheit z.B.: sedus (SP-676 wave, SP-677 snake), project. (set.upp, Bumerang, Chill out), König + Neurath (NET.WORK.PLACE Polsterelemente, Podest), edu.de (Akustik Sofa, 3 - 4 Sitzer - Baumwollbezug)</t>
  </si>
  <si>
    <t>Wilkhahn Wandrelief Landing (akustisch wirksamer Fluranlehnbereich für den B-Bau, um Lautstärken vor den Vorlesungsräumen zu minimieren und eine Kaffepause mit kurzem Gespräch zu ermöglichen)</t>
  </si>
  <si>
    <t>Seminare (Steuern, Versicherungen, Bewerbungen, Gehaltsverhandlungen)</t>
  </si>
  <si>
    <t>Grill (noch aus altem Haushaltsplan offen, wurde genehmigt, 1200€)</t>
  </si>
  <si>
    <t>Kühlschrank (noch aus altem Haushaltsplan offen, wurde genehmigt, 1250€)</t>
  </si>
  <si>
    <t>n.best.</t>
  </si>
  <si>
    <t>Teufel Rockster Air Bundle</t>
  </si>
  <si>
    <t>K5</t>
  </si>
  <si>
    <t>Rottweil</t>
  </si>
  <si>
    <t>Donauhalle</t>
  </si>
  <si>
    <t>Yoga</t>
  </si>
  <si>
    <t>Wakeboarding</t>
  </si>
  <si>
    <t>W-Skipark</t>
  </si>
  <si>
    <t>Pfullend.</t>
  </si>
  <si>
    <t>Judo</t>
  </si>
  <si>
    <t>Elta Halle</t>
  </si>
  <si>
    <t xml:space="preserve">Lurs </t>
  </si>
  <si>
    <t>blocwald</t>
  </si>
  <si>
    <t>Spülmittel etc.</t>
  </si>
  <si>
    <t>INJOY</t>
  </si>
  <si>
    <t>Alleen</t>
  </si>
  <si>
    <t>Anlage A 9</t>
  </si>
  <si>
    <t>Banner</t>
  </si>
  <si>
    <t>Wahlen, Werbung etc</t>
  </si>
  <si>
    <t>USB-Ladestation</t>
  </si>
  <si>
    <t>Büro</t>
  </si>
  <si>
    <t>Locher</t>
  </si>
  <si>
    <t>Ersatz</t>
  </si>
  <si>
    <t>Zähler</t>
  </si>
  <si>
    <t>Starters</t>
  </si>
  <si>
    <t>Mehrwegbecher</t>
  </si>
  <si>
    <t>Starters, Wahlen etc</t>
  </si>
  <si>
    <t>Büromaterial, Druckerpapier, Toner</t>
  </si>
  <si>
    <t>versch. aus      2020</t>
  </si>
  <si>
    <t>Der Haushaltsplan gilt für das SoSe 2021 und WiSe 2021/22, beginnend mit dem 1</t>
  </si>
  <si>
    <t>Die Hochschule Furtwangen stellt für das SoSe 2021 sowie das WiSe 2021/22</t>
  </si>
  <si>
    <t>zu erwartender Überschuss</t>
  </si>
  <si>
    <t>Beiträge WiSe 2020</t>
  </si>
  <si>
    <t xml:space="preserve">A1 A2 A3      </t>
  </si>
  <si>
    <t xml:space="preserve">A4 A5 A6    </t>
  </si>
  <si>
    <t xml:space="preserve">A7                  </t>
  </si>
  <si>
    <t xml:space="preserve">Personal      </t>
  </si>
  <si>
    <t>A8 A9 A10</t>
  </si>
  <si>
    <t>A11 A12 A13</t>
  </si>
  <si>
    <t>Server</t>
  </si>
  <si>
    <t>Anlage A 10</t>
  </si>
  <si>
    <t>Beiträge SoSe 2021</t>
  </si>
  <si>
    <t>Beiträge WiSe 2021/22</t>
  </si>
  <si>
    <t>voraussichtlicher Überschuss aus 2020</t>
  </si>
  <si>
    <t>ber.gen.</t>
  </si>
  <si>
    <t>beantragt</t>
  </si>
  <si>
    <t>pro Semester</t>
  </si>
  <si>
    <t>Ersti-Frühstück</t>
  </si>
  <si>
    <t>Ersti-Infoabend</t>
  </si>
  <si>
    <t xml:space="preserve">Semestersprechertreffen </t>
  </si>
  <si>
    <t>Technikanschaffung</t>
  </si>
  <si>
    <t>Büromaterialien</t>
  </si>
  <si>
    <t>Veranstaltungsutensilien</t>
  </si>
  <si>
    <t>Werbemaßnahmen</t>
  </si>
  <si>
    <t>Präsentationen</t>
  </si>
  <si>
    <t>Verpflegung</t>
  </si>
  <si>
    <t>WI</t>
  </si>
  <si>
    <t>Glühweinkocher</t>
  </si>
  <si>
    <t>E-Frühstück</t>
  </si>
  <si>
    <t>BeerPong Tisch</t>
  </si>
  <si>
    <t>Sticker Gerätekennz.</t>
  </si>
  <si>
    <t>Partyutensilien</t>
  </si>
  <si>
    <t>Kongress Technik</t>
  </si>
  <si>
    <t>Technik Büro</t>
  </si>
  <si>
    <t>MME Fuwa</t>
  </si>
  <si>
    <t xml:space="preserve">Technik </t>
  </si>
  <si>
    <t>Veranstaltungsmat.</t>
  </si>
  <si>
    <t>Büromataerial</t>
  </si>
  <si>
    <t>Werbematerial</t>
  </si>
  <si>
    <t>Reinigungsmat.</t>
  </si>
  <si>
    <t>Hochschulkino</t>
  </si>
  <si>
    <t>Teambuilding</t>
  </si>
  <si>
    <t>Tag der offenen Tür</t>
  </si>
  <si>
    <t>Abschiedsgeschenke</t>
  </si>
  <si>
    <t>Sommerfest/Weihn. Markt</t>
  </si>
  <si>
    <t>SoSe 2021</t>
  </si>
  <si>
    <t>WiSe 2021/22</t>
  </si>
  <si>
    <t>TuWass</t>
  </si>
  <si>
    <t>Freibad</t>
  </si>
  <si>
    <t>Ersti Event</t>
  </si>
  <si>
    <t>gibt es das alles bei euch</t>
  </si>
  <si>
    <r>
      <rPr>
        <b/>
        <sz val="11"/>
        <color theme="1"/>
        <rFont val="Calibri"/>
        <family val="2"/>
        <scheme val="minor"/>
      </rPr>
      <t>Nur 250 Euro/Semester</t>
    </r>
    <r>
      <rPr>
        <sz val="11"/>
        <color theme="1"/>
        <rFont val="Calibri"/>
        <family val="2"/>
        <scheme val="minor"/>
      </rPr>
      <t xml:space="preserve">! Anschaffungen </t>
    </r>
    <r>
      <rPr>
        <b/>
        <sz val="11"/>
        <color theme="1"/>
        <rFont val="Calibri"/>
        <family val="2"/>
        <scheme val="minor"/>
      </rPr>
      <t>(2x 7500 Euro?)</t>
    </r>
    <r>
      <rPr>
        <sz val="11"/>
        <color theme="1"/>
        <rFont val="Calibri"/>
        <family val="2"/>
        <scheme val="minor"/>
      </rPr>
      <t xml:space="preserve"> müssen </t>
    </r>
    <r>
      <rPr>
        <b/>
        <sz val="11"/>
        <color theme="1"/>
        <rFont val="Calibri"/>
        <family val="2"/>
        <scheme val="minor"/>
      </rPr>
      <t>IMMER</t>
    </r>
    <r>
      <rPr>
        <sz val="11"/>
        <color theme="1"/>
        <rFont val="Calibri"/>
        <family val="2"/>
        <scheme val="minor"/>
      </rPr>
      <t xml:space="preserve"> durch den StuRa in dieser Höhe!</t>
    </r>
  </si>
  <si>
    <r>
      <t xml:space="preserve">Ein Referat </t>
    </r>
    <r>
      <rPr>
        <sz val="11"/>
        <color theme="1"/>
        <rFont val="Calibri"/>
        <family val="2"/>
        <scheme val="minor"/>
      </rPr>
      <t xml:space="preserve">(Freibad+TuWass) --&gt; 200 Euro/Woche </t>
    </r>
    <r>
      <rPr>
        <b/>
        <sz val="11"/>
        <color theme="1"/>
        <rFont val="Calibri"/>
        <family val="2"/>
        <scheme val="minor"/>
      </rPr>
      <t>ZUSAMMEN!</t>
    </r>
  </si>
  <si>
    <t>Findet nur im Sommer statt? Dann nur 9 Termine</t>
  </si>
  <si>
    <t>s. Schwimmen</t>
  </si>
  <si>
    <t>Im AStA? Dann okay</t>
  </si>
  <si>
    <t>Von wem? Für wen?</t>
  </si>
  <si>
    <t>s. Sofas</t>
  </si>
  <si>
    <r>
      <t xml:space="preserve">Wo? Im Bereich der Hochschule? --&gt; Sache der </t>
    </r>
    <r>
      <rPr>
        <b/>
        <sz val="11"/>
        <color theme="1"/>
        <rFont val="Calibri"/>
        <family val="2"/>
        <scheme val="minor"/>
      </rPr>
      <t>Hochschule/Förderverein</t>
    </r>
  </si>
  <si>
    <r>
      <t xml:space="preserve">Wo? Lernräume/Bereiche sind Sache der </t>
    </r>
    <r>
      <rPr>
        <b/>
        <sz val="11"/>
        <color theme="1"/>
        <rFont val="Calibri"/>
        <family val="2"/>
        <scheme val="minor"/>
      </rPr>
      <t>Hochschule/Förderverein</t>
    </r>
  </si>
  <si>
    <t>??? Wo? Wofür?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</si>
</sst>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€&quot;;[Red]\-#,##0\ &quot;€&quot;"/>
    <numFmt numFmtId="8" formatCode="#,##0.00\ &quot;€&quot;;[Red]\-#,##0.00\ &quot;€&quot;"/>
    <numFmt numFmtId="164" formatCode="#,##0.00\ &quot;€&quot;"/>
    <numFmt numFmtId="165" formatCode="#,##0.00\ _€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</font>
    <font>
      <sz val="10"/>
      <color theme="1"/>
      <name val="Arial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9">
    <xf numFmtId="0" fontId="0" fillId="0" borderId="0" xfId="0"/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4" fontId="0" fillId="0" borderId="0" xfId="0" applyNumberFormat="1" applyFill="1" applyBorder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1" fillId="0" borderId="0" xfId="0" applyNumberFormat="1" applyFont="1" applyProtection="1"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164" fontId="1" fillId="0" borderId="0" xfId="0" applyNumberFormat="1" applyFont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164" fontId="3" fillId="0" borderId="0" xfId="0" applyNumberFormat="1" applyFont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NumberForma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8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/>
    <xf numFmtId="0" fontId="1" fillId="0" borderId="0" xfId="0" applyFont="1" applyAlignment="1" applyProtection="1">
      <alignment horizontal="right"/>
    </xf>
    <xf numFmtId="0" fontId="1" fillId="0" borderId="0" xfId="0" applyFont="1" applyProtection="1"/>
    <xf numFmtId="0" fontId="0" fillId="0" borderId="0" xfId="0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2" fillId="0" borderId="0" xfId="0" applyFont="1" applyProtection="1"/>
    <xf numFmtId="164" fontId="0" fillId="0" borderId="0" xfId="0" applyNumberFormat="1" applyProtection="1"/>
    <xf numFmtId="164" fontId="1" fillId="0" borderId="0" xfId="0" applyNumberFormat="1" applyFont="1" applyProtection="1"/>
    <xf numFmtId="0" fontId="6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6" fillId="7" borderId="0" xfId="0" applyFont="1" applyFill="1" applyProtection="1"/>
    <xf numFmtId="0" fontId="3" fillId="0" borderId="0" xfId="0" applyFont="1" applyProtection="1"/>
    <xf numFmtId="164" fontId="3" fillId="0" borderId="0" xfId="0" applyNumberFormat="1" applyFont="1" applyProtection="1"/>
    <xf numFmtId="0" fontId="0" fillId="3" borderId="0" xfId="0" applyFill="1" applyProtection="1"/>
    <xf numFmtId="0" fontId="0" fillId="2" borderId="0" xfId="0" applyFill="1" applyProtection="1"/>
    <xf numFmtId="0" fontId="0" fillId="4" borderId="0" xfId="0" applyFill="1" applyProtection="1"/>
    <xf numFmtId="164" fontId="0" fillId="0" borderId="0" xfId="0" applyNumberFormat="1" applyFill="1" applyProtection="1"/>
    <xf numFmtId="0" fontId="1" fillId="0" borderId="0" xfId="0" applyFont="1" applyAlignment="1" applyProtection="1">
      <alignment horizontal="left"/>
    </xf>
    <xf numFmtId="0" fontId="0" fillId="5" borderId="0" xfId="0" applyFill="1" applyProtection="1"/>
    <xf numFmtId="0" fontId="0" fillId="6" borderId="0" xfId="0" applyFill="1" applyProtection="1"/>
    <xf numFmtId="164" fontId="0" fillId="0" borderId="7" xfId="0" applyNumberFormat="1" applyBorder="1" applyProtection="1"/>
    <xf numFmtId="164" fontId="2" fillId="0" borderId="0" xfId="0" applyNumberFormat="1" applyFont="1" applyProtection="1"/>
    <xf numFmtId="14" fontId="0" fillId="0" borderId="0" xfId="0" applyNumberFormat="1" applyProtection="1">
      <protection locked="0"/>
    </xf>
    <xf numFmtId="164" fontId="0" fillId="0" borderId="0" xfId="0" applyNumberFormat="1" applyFont="1" applyProtection="1"/>
    <xf numFmtId="4" fontId="0" fillId="0" borderId="0" xfId="0" applyNumberFormat="1" applyProtection="1"/>
    <xf numFmtId="14" fontId="0" fillId="0" borderId="0" xfId="0" applyNumberFormat="1" applyFill="1" applyProtection="1"/>
    <xf numFmtId="0" fontId="0" fillId="0" borderId="0" xfId="0" applyFont="1" applyProtection="1"/>
    <xf numFmtId="0" fontId="0" fillId="0" borderId="0" xfId="0" applyNumberFormat="1" applyFill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0" fillId="0" borderId="0" xfId="0" applyNumberFormat="1" applyProtection="1"/>
    <xf numFmtId="2" fontId="0" fillId="0" borderId="0" xfId="0" applyNumberFormat="1" applyProtection="1"/>
    <xf numFmtId="0" fontId="0" fillId="0" borderId="0" xfId="0" applyNumberFormat="1" applyFill="1" applyProtection="1"/>
    <xf numFmtId="2" fontId="0" fillId="0" borderId="0" xfId="0" applyNumberFormat="1" applyFill="1" applyProtection="1">
      <protection locked="0"/>
    </xf>
    <xf numFmtId="2" fontId="1" fillId="0" borderId="0" xfId="0" applyNumberFormat="1" applyFont="1" applyProtection="1">
      <protection locked="0"/>
    </xf>
    <xf numFmtId="2" fontId="0" fillId="0" borderId="0" xfId="0" applyNumberFormat="1" applyFill="1" applyProtection="1"/>
    <xf numFmtId="2" fontId="1" fillId="0" borderId="0" xfId="0" applyNumberFormat="1" applyFont="1" applyProtection="1"/>
    <xf numFmtId="164" fontId="0" fillId="11" borderId="0" xfId="0" applyNumberFormat="1" applyFill="1" applyProtection="1">
      <protection locked="0"/>
    </xf>
    <xf numFmtId="0" fontId="0" fillId="11" borderId="0" xfId="0" applyFill="1" applyProtection="1">
      <protection locked="0"/>
    </xf>
    <xf numFmtId="0" fontId="0" fillId="11" borderId="0" xfId="0" applyFill="1" applyAlignment="1" applyProtection="1">
      <alignment horizontal="left"/>
      <protection locked="0"/>
    </xf>
    <xf numFmtId="0" fontId="0" fillId="0" borderId="0" xfId="0" applyFill="1" applyProtection="1"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0" fillId="0" borderId="8" xfId="0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1" fontId="0" fillId="0" borderId="0" xfId="0" applyNumberFormat="1" applyAlignment="1" applyProtection="1">
      <alignment horizontal="center"/>
    </xf>
    <xf numFmtId="4" fontId="1" fillId="0" borderId="0" xfId="0" applyNumberFormat="1" applyFont="1" applyProtection="1"/>
    <xf numFmtId="0" fontId="0" fillId="0" borderId="9" xfId="0" applyBorder="1" applyProtection="1"/>
    <xf numFmtId="4" fontId="1" fillId="0" borderId="3" xfId="0" applyNumberFormat="1" applyFont="1" applyBorder="1" applyProtection="1"/>
    <xf numFmtId="4" fontId="0" fillId="0" borderId="2" xfId="0" applyNumberFormat="1" applyBorder="1" applyAlignment="1" applyProtection="1">
      <alignment horizontal="center"/>
    </xf>
    <xf numFmtId="4" fontId="0" fillId="0" borderId="3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center"/>
    </xf>
    <xf numFmtId="0" fontId="0" fillId="0" borderId="5" xfId="0" applyBorder="1" applyAlignment="1" applyProtection="1">
      <alignment horizontal="right"/>
    </xf>
    <xf numFmtId="0" fontId="0" fillId="0" borderId="6" xfId="0" applyBorder="1" applyAlignment="1" applyProtection="1">
      <alignment horizontal="center"/>
    </xf>
    <xf numFmtId="4" fontId="0" fillId="0" borderId="4" xfId="0" applyNumberFormat="1" applyBorder="1" applyAlignment="1" applyProtection="1">
      <alignment horizontal="center"/>
    </xf>
    <xf numFmtId="4" fontId="0" fillId="0" borderId="6" xfId="0" applyNumberForma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/>
    </xf>
    <xf numFmtId="1" fontId="0" fillId="0" borderId="5" xfId="0" applyNumberFormat="1" applyBorder="1" applyAlignment="1" applyProtection="1">
      <alignment horizontal="center"/>
    </xf>
    <xf numFmtId="4" fontId="1" fillId="0" borderId="6" xfId="0" applyNumberFormat="1" applyFont="1" applyBorder="1" applyAlignment="1" applyProtection="1">
      <alignment horizontal="center"/>
    </xf>
    <xf numFmtId="4" fontId="0" fillId="10" borderId="0" xfId="0" applyNumberFormat="1" applyFill="1" applyProtection="1"/>
    <xf numFmtId="4" fontId="0" fillId="10" borderId="2" xfId="0" applyNumberFormat="1" applyFill="1" applyBorder="1" applyAlignment="1" applyProtection="1">
      <alignment horizontal="center"/>
    </xf>
    <xf numFmtId="4" fontId="0" fillId="10" borderId="3" xfId="0" applyNumberFormat="1" applyFill="1" applyBorder="1" applyAlignment="1" applyProtection="1">
      <alignment horizontal="center"/>
    </xf>
    <xf numFmtId="4" fontId="0" fillId="10" borderId="8" xfId="0" applyNumberFormat="1" applyFill="1" applyBorder="1" applyProtection="1"/>
    <xf numFmtId="4" fontId="0" fillId="10" borderId="8" xfId="0" applyNumberFormat="1" applyFill="1" applyBorder="1" applyAlignment="1" applyProtection="1">
      <alignment horizontal="center" vertical="center"/>
    </xf>
    <xf numFmtId="1" fontId="0" fillId="10" borderId="8" xfId="0" applyNumberFormat="1" applyFill="1" applyBorder="1" applyAlignment="1" applyProtection="1">
      <alignment horizontal="center"/>
    </xf>
    <xf numFmtId="4" fontId="1" fillId="10" borderId="8" xfId="0" applyNumberFormat="1" applyFont="1" applyFill="1" applyBorder="1" applyProtection="1"/>
    <xf numFmtId="4" fontId="0" fillId="10" borderId="2" xfId="0" applyNumberFormat="1" applyFill="1" applyBorder="1" applyProtection="1"/>
    <xf numFmtId="4" fontId="1" fillId="10" borderId="3" xfId="0" applyNumberFormat="1" applyFont="1" applyFill="1" applyBorder="1" applyProtection="1"/>
    <xf numFmtId="4" fontId="0" fillId="10" borderId="3" xfId="0" applyNumberFormat="1" applyFill="1" applyBorder="1" applyProtection="1"/>
    <xf numFmtId="4" fontId="0" fillId="0" borderId="0" xfId="0" applyNumberFormat="1" applyFill="1" applyBorder="1" applyAlignment="1" applyProtection="1">
      <alignment vertical="center"/>
    </xf>
    <xf numFmtId="4" fontId="1" fillId="0" borderId="2" xfId="0" applyNumberFormat="1" applyFont="1" applyBorder="1" applyProtection="1"/>
    <xf numFmtId="4" fontId="0" fillId="0" borderId="2" xfId="0" applyNumberFormat="1" applyBorder="1" applyProtection="1"/>
    <xf numFmtId="1" fontId="0" fillId="0" borderId="2" xfId="0" applyNumberFormat="1" applyBorder="1" applyAlignment="1" applyProtection="1">
      <alignment horizontal="center"/>
    </xf>
    <xf numFmtId="4" fontId="1" fillId="0" borderId="10" xfId="0" applyNumberFormat="1" applyFont="1" applyBorder="1" applyProtection="1"/>
    <xf numFmtId="4" fontId="0" fillId="0" borderId="3" xfId="0" applyNumberFormat="1" applyBorder="1" applyProtection="1"/>
    <xf numFmtId="4" fontId="1" fillId="0" borderId="10" xfId="0" applyNumberFormat="1" applyFont="1" applyBorder="1" applyAlignment="1" applyProtection="1">
      <alignment vertical="center"/>
    </xf>
    <xf numFmtId="4" fontId="0" fillId="0" borderId="10" xfId="0" applyNumberFormat="1" applyBorder="1" applyProtection="1"/>
    <xf numFmtId="4" fontId="0" fillId="0" borderId="0" xfId="0" applyNumberFormat="1" applyBorder="1" applyProtection="1"/>
    <xf numFmtId="4" fontId="0" fillId="0" borderId="10" xfId="0" applyNumberFormat="1" applyBorder="1" applyAlignment="1" applyProtection="1">
      <alignment horizontal="center" vertical="center"/>
    </xf>
    <xf numFmtId="4" fontId="0" fillId="0" borderId="3" xfId="0" applyNumberFormat="1" applyFill="1" applyBorder="1" applyAlignment="1" applyProtection="1">
      <alignment vertical="center"/>
    </xf>
    <xf numFmtId="1" fontId="0" fillId="0" borderId="10" xfId="0" applyNumberFormat="1" applyBorder="1" applyAlignment="1" applyProtection="1">
      <alignment horizontal="center"/>
    </xf>
    <xf numFmtId="4" fontId="0" fillId="10" borderId="5" xfId="0" applyNumberFormat="1" applyFill="1" applyBorder="1" applyProtection="1"/>
    <xf numFmtId="4" fontId="0" fillId="10" borderId="6" xfId="0" applyNumberFormat="1" applyFill="1" applyBorder="1" applyAlignment="1" applyProtection="1">
      <alignment horizontal="center" vertical="center"/>
    </xf>
    <xf numFmtId="4" fontId="1" fillId="10" borderId="4" xfId="0" applyNumberFormat="1" applyFont="1" applyFill="1" applyBorder="1" applyProtection="1"/>
    <xf numFmtId="4" fontId="1" fillId="10" borderId="6" xfId="0" applyNumberFormat="1" applyFont="1" applyFill="1" applyBorder="1" applyProtection="1"/>
    <xf numFmtId="4" fontId="0" fillId="10" borderId="4" xfId="0" applyNumberFormat="1" applyFill="1" applyBorder="1" applyProtection="1"/>
    <xf numFmtId="4" fontId="0" fillId="10" borderId="9" xfId="0" applyNumberFormat="1" applyFill="1" applyBorder="1" applyAlignment="1" applyProtection="1">
      <alignment horizontal="center" vertical="center"/>
    </xf>
    <xf numFmtId="1" fontId="0" fillId="10" borderId="9" xfId="0" applyNumberFormat="1" applyFill="1" applyBorder="1" applyAlignment="1" applyProtection="1">
      <alignment horizontal="center"/>
    </xf>
    <xf numFmtId="4" fontId="1" fillId="10" borderId="9" xfId="0" applyNumberFormat="1" applyFont="1" applyFill="1" applyBorder="1" applyProtection="1"/>
    <xf numFmtId="4" fontId="0" fillId="10" borderId="9" xfId="0" applyNumberFormat="1" applyFill="1" applyBorder="1" applyProtection="1"/>
    <xf numFmtId="4" fontId="1" fillId="0" borderId="0" xfId="0" applyNumberFormat="1" applyFont="1" applyAlignment="1" applyProtection="1">
      <alignment horizontal="center" vertical="center"/>
    </xf>
    <xf numFmtId="1" fontId="1" fillId="0" borderId="0" xfId="0" applyNumberFormat="1" applyFont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4" fontId="0" fillId="10" borderId="1" xfId="0" applyNumberFormat="1" applyFill="1" applyBorder="1" applyProtection="1"/>
    <xf numFmtId="4" fontId="0" fillId="10" borderId="0" xfId="0" applyNumberFormat="1" applyFill="1" applyBorder="1" applyAlignment="1" applyProtection="1">
      <alignment horizontal="center" vertical="center"/>
    </xf>
    <xf numFmtId="4" fontId="0" fillId="10" borderId="0" xfId="0" applyNumberFormat="1" applyFill="1" applyBorder="1" applyProtection="1"/>
    <xf numFmtId="4" fontId="0" fillId="0" borderId="2" xfId="0" applyNumberFormat="1" applyFill="1" applyBorder="1" applyAlignment="1" applyProtection="1">
      <alignment vertical="center"/>
    </xf>
    <xf numFmtId="4" fontId="0" fillId="0" borderId="2" xfId="0" applyNumberFormat="1" applyFill="1" applyBorder="1" applyProtection="1"/>
    <xf numFmtId="4" fontId="0" fillId="10" borderId="6" xfId="0" applyNumberFormat="1" applyFill="1" applyBorder="1" applyProtection="1"/>
    <xf numFmtId="4" fontId="0" fillId="10" borderId="5" xfId="0" applyNumberFormat="1" applyFill="1" applyBorder="1" applyAlignment="1" applyProtection="1">
      <alignment horizontal="center" vertical="center"/>
    </xf>
    <xf numFmtId="3" fontId="0" fillId="10" borderId="5" xfId="0" applyNumberFormat="1" applyFill="1" applyBorder="1" applyAlignment="1" applyProtection="1">
      <alignment horizontal="center"/>
    </xf>
    <xf numFmtId="4" fontId="0" fillId="10" borderId="5" xfId="0" applyNumberFormat="1" applyFill="1" applyBorder="1" applyAlignment="1" applyProtection="1">
      <alignment horizontal="center"/>
    </xf>
    <xf numFmtId="3" fontId="1" fillId="0" borderId="0" xfId="0" applyNumberFormat="1" applyFont="1" applyAlignment="1" applyProtection="1">
      <alignment horizontal="center"/>
    </xf>
    <xf numFmtId="4" fontId="0" fillId="11" borderId="2" xfId="0" applyNumberFormat="1" applyFill="1" applyBorder="1" applyProtection="1">
      <protection locked="0"/>
    </xf>
    <xf numFmtId="4" fontId="0" fillId="11" borderId="0" xfId="0" applyNumberFormat="1" applyFill="1" applyBorder="1" applyAlignment="1" applyProtection="1">
      <alignment horizontal="center" vertical="center"/>
      <protection locked="0"/>
    </xf>
    <xf numFmtId="4" fontId="0" fillId="11" borderId="2" xfId="0" applyNumberFormat="1" applyFill="1" applyBorder="1" applyAlignment="1" applyProtection="1">
      <alignment vertical="center"/>
      <protection locked="0"/>
    </xf>
    <xf numFmtId="4" fontId="0" fillId="11" borderId="0" xfId="0" applyNumberFormat="1" applyFill="1" applyAlignment="1" applyProtection="1">
      <alignment horizontal="center" vertical="center"/>
      <protection locked="0"/>
    </xf>
    <xf numFmtId="4" fontId="0" fillId="11" borderId="12" xfId="0" applyNumberFormat="1" applyFill="1" applyBorder="1" applyProtection="1">
      <protection locked="0"/>
    </xf>
    <xf numFmtId="4" fontId="0" fillId="11" borderId="13" xfId="0" applyNumberFormat="1" applyFill="1" applyBorder="1" applyAlignment="1" applyProtection="1">
      <alignment horizontal="center" vertical="center"/>
      <protection locked="0"/>
    </xf>
    <xf numFmtId="3" fontId="0" fillId="11" borderId="13" xfId="0" applyNumberFormat="1" applyFill="1" applyBorder="1" applyAlignment="1" applyProtection="1">
      <alignment horizontal="center"/>
      <protection locked="0"/>
    </xf>
    <xf numFmtId="3" fontId="0" fillId="11" borderId="14" xfId="0" applyNumberFormat="1" applyFill="1" applyBorder="1" applyAlignment="1" applyProtection="1">
      <alignment horizontal="center"/>
      <protection locked="0"/>
    </xf>
    <xf numFmtId="4" fontId="0" fillId="11" borderId="14" xfId="0" applyNumberFormat="1" applyFill="1" applyBorder="1" applyAlignment="1" applyProtection="1">
      <alignment horizontal="center"/>
      <protection locked="0"/>
    </xf>
    <xf numFmtId="4" fontId="0" fillId="11" borderId="15" xfId="0" applyNumberFormat="1" applyFill="1" applyBorder="1" applyAlignment="1" applyProtection="1">
      <alignment horizontal="center" vertical="center"/>
      <protection locked="0"/>
    </xf>
    <xf numFmtId="4" fontId="1" fillId="10" borderId="10" xfId="0" applyNumberFormat="1" applyFont="1" applyFill="1" applyBorder="1" applyProtection="1"/>
    <xf numFmtId="2" fontId="0" fillId="11" borderId="0" xfId="0" applyNumberFormat="1" applyFill="1" applyProtection="1">
      <protection locked="0"/>
    </xf>
    <xf numFmtId="2" fontId="0" fillId="11" borderId="0" xfId="0" applyNumberFormat="1" applyFill="1" applyAlignment="1" applyProtection="1">
      <alignment horizontal="left"/>
      <protection locked="0"/>
    </xf>
    <xf numFmtId="2" fontId="0" fillId="0" borderId="0" xfId="0" applyNumberFormat="1" applyAlignment="1" applyProtection="1">
      <alignment horizontal="left"/>
    </xf>
    <xf numFmtId="165" fontId="0" fillId="0" borderId="0" xfId="0" applyNumberFormat="1" applyProtection="1">
      <protection locked="0"/>
    </xf>
    <xf numFmtId="0" fontId="8" fillId="0" borderId="0" xfId="0" applyFont="1" applyAlignment="1" applyProtection="1">
      <alignment horizontal="center" vertical="center"/>
    </xf>
    <xf numFmtId="165" fontId="0" fillId="0" borderId="0" xfId="0" applyNumberFormat="1" applyProtection="1"/>
    <xf numFmtId="165" fontId="8" fillId="0" borderId="0" xfId="0" applyNumberFormat="1" applyFont="1" applyAlignment="1" applyProtection="1">
      <alignment horizontal="center" vertical="center"/>
    </xf>
    <xf numFmtId="165" fontId="1" fillId="0" borderId="0" xfId="0" applyNumberFormat="1" applyFont="1" applyProtection="1"/>
    <xf numFmtId="164" fontId="0" fillId="9" borderId="0" xfId="0" applyNumberFormat="1" applyFill="1" applyProtection="1">
      <protection locked="0"/>
    </xf>
    <xf numFmtId="164" fontId="0" fillId="9" borderId="0" xfId="0" applyNumberFormat="1" applyFill="1" applyProtection="1"/>
    <xf numFmtId="164" fontId="8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vertical="center"/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Border="1" applyProtection="1">
      <protection locked="0"/>
    </xf>
    <xf numFmtId="2" fontId="4" fillId="0" borderId="0" xfId="0" applyNumberFormat="1" applyFont="1" applyProtection="1">
      <protection locked="0"/>
    </xf>
    <xf numFmtId="164" fontId="0" fillId="0" borderId="0" xfId="0" applyNumberFormat="1" applyFont="1" applyProtection="1">
      <protection locked="0"/>
    </xf>
    <xf numFmtId="2" fontId="1" fillId="0" borderId="0" xfId="0" applyNumberFormat="1" applyFont="1" applyAlignment="1" applyProtection="1">
      <alignment vertical="center"/>
    </xf>
    <xf numFmtId="2" fontId="1" fillId="0" borderId="0" xfId="0" applyNumberFormat="1" applyFont="1" applyFill="1" applyProtection="1"/>
    <xf numFmtId="2" fontId="9" fillId="0" borderId="0" xfId="0" applyNumberFormat="1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horizontal="center" vertical="center"/>
    </xf>
    <xf numFmtId="2" fontId="0" fillId="0" borderId="0" xfId="0" applyNumberFormat="1" applyFill="1" applyBorder="1" applyProtection="1"/>
    <xf numFmtId="165" fontId="0" fillId="0" borderId="0" xfId="0" applyNumberFormat="1" applyFill="1" applyProtection="1"/>
    <xf numFmtId="0" fontId="0" fillId="9" borderId="0" xfId="0" applyFill="1" applyProtection="1"/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horizontal="right" wrapText="1"/>
    </xf>
    <xf numFmtId="0" fontId="11" fillId="0" borderId="19" xfId="0" applyFont="1" applyBorder="1" applyAlignment="1">
      <alignment wrapText="1"/>
    </xf>
    <xf numFmtId="6" fontId="11" fillId="0" borderId="19" xfId="0" applyNumberFormat="1" applyFont="1" applyBorder="1" applyAlignment="1">
      <alignment horizontal="right" wrapText="1"/>
    </xf>
    <xf numFmtId="0" fontId="0" fillId="0" borderId="0" xfId="0" applyBorder="1" applyProtection="1">
      <protection locked="0"/>
    </xf>
    <xf numFmtId="0" fontId="11" fillId="0" borderId="0" xfId="0" applyFont="1" applyBorder="1" applyAlignment="1">
      <alignment wrapText="1"/>
    </xf>
    <xf numFmtId="0" fontId="0" fillId="0" borderId="0" xfId="0" applyFill="1" applyBorder="1" applyProtection="1">
      <protection locked="0"/>
    </xf>
    <xf numFmtId="0" fontId="0" fillId="9" borderId="0" xfId="0" applyFill="1" applyProtection="1">
      <protection locked="0"/>
    </xf>
    <xf numFmtId="0" fontId="0" fillId="11" borderId="0" xfId="0" applyFill="1" applyAlignment="1" applyProtection="1">
      <alignment horizontal="left"/>
      <protection locked="0"/>
    </xf>
    <xf numFmtId="2" fontId="0" fillId="9" borderId="0" xfId="0" applyNumberFormat="1" applyFill="1" applyProtection="1"/>
    <xf numFmtId="2" fontId="0" fillId="9" borderId="0" xfId="0" applyNumberFormat="1" applyFill="1" applyProtection="1">
      <protection locked="0"/>
    </xf>
    <xf numFmtId="9" fontId="0" fillId="0" borderId="0" xfId="0" applyNumberFormat="1" applyProtection="1">
      <protection locked="0"/>
    </xf>
    <xf numFmtId="164" fontId="0" fillId="0" borderId="0" xfId="0" applyNumberFormat="1" applyBorder="1" applyProtection="1"/>
    <xf numFmtId="164" fontId="0" fillId="0" borderId="0" xfId="0" applyNumberFormat="1" applyBorder="1" applyProtection="1">
      <protection locked="0"/>
    </xf>
    <xf numFmtId="0" fontId="0" fillId="0" borderId="0" xfId="0" applyAlignment="1" applyProtection="1">
      <alignment horizontal="center"/>
    </xf>
    <xf numFmtId="0" fontId="8" fillId="6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4" fillId="0" borderId="20" xfId="0" applyFont="1" applyBorder="1" applyAlignment="1"/>
    <xf numFmtId="0" fontId="14" fillId="0" borderId="21" xfId="0" applyFont="1" applyBorder="1" applyAlignment="1"/>
    <xf numFmtId="0" fontId="15" fillId="0" borderId="0" xfId="0" applyFont="1" applyAlignment="1"/>
    <xf numFmtId="0" fontId="15" fillId="0" borderId="23" xfId="0" applyFont="1" applyBorder="1"/>
    <xf numFmtId="4" fontId="14" fillId="0" borderId="22" xfId="0" applyNumberFormat="1" applyFont="1" applyBorder="1" applyAlignment="1"/>
    <xf numFmtId="4" fontId="15" fillId="0" borderId="22" xfId="0" applyNumberFormat="1" applyFont="1" applyBorder="1" applyAlignment="1"/>
    <xf numFmtId="4" fontId="14" fillId="0" borderId="24" xfId="0" applyNumberFormat="1" applyFont="1" applyBorder="1"/>
    <xf numFmtId="4" fontId="15" fillId="0" borderId="22" xfId="0" applyNumberFormat="1" applyFont="1" applyBorder="1"/>
    <xf numFmtId="0" fontId="11" fillId="0" borderId="23" xfId="0" applyFont="1" applyBorder="1"/>
    <xf numFmtId="0" fontId="11" fillId="0" borderId="0" xfId="0" applyFont="1" applyAlignment="1"/>
    <xf numFmtId="0" fontId="11" fillId="0" borderId="0" xfId="0" applyFont="1" applyBorder="1"/>
    <xf numFmtId="4" fontId="14" fillId="0" borderId="22" xfId="0" applyNumberFormat="1" applyFont="1" applyBorder="1"/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1" fillId="0" borderId="0" xfId="0" applyFont="1" applyBorder="1" applyProtection="1">
      <protection locked="0"/>
    </xf>
    <xf numFmtId="0" fontId="11" fillId="0" borderId="0" xfId="0" applyFont="1" applyBorder="1" applyAlignment="1"/>
    <xf numFmtId="0" fontId="15" fillId="0" borderId="0" xfId="0" applyFont="1" applyBorder="1" applyAlignment="1"/>
    <xf numFmtId="0" fontId="14" fillId="0" borderId="0" xfId="0" applyFont="1" applyBorder="1" applyAlignment="1"/>
    <xf numFmtId="4" fontId="14" fillId="0" borderId="0" xfId="0" applyNumberFormat="1" applyFont="1" applyBorder="1" applyAlignment="1"/>
    <xf numFmtId="4" fontId="14" fillId="0" borderId="0" xfId="0" applyNumberFormat="1" applyFont="1" applyBorder="1"/>
    <xf numFmtId="4" fontId="15" fillId="0" borderId="0" xfId="0" applyNumberFormat="1" applyFont="1" applyBorder="1"/>
    <xf numFmtId="0" fontId="0" fillId="0" borderId="27" xfId="0" applyBorder="1" applyProtection="1">
      <protection locked="0"/>
    </xf>
    <xf numFmtId="0" fontId="12" fillId="0" borderId="0" xfId="0" applyFont="1" applyAlignment="1"/>
    <xf numFmtId="2" fontId="1" fillId="0" borderId="0" xfId="0" applyNumberFormat="1" applyFont="1" applyAlignment="1" applyProtection="1">
      <alignment horizontal="center"/>
      <protection locked="0"/>
    </xf>
    <xf numFmtId="0" fontId="1" fillId="9" borderId="0" xfId="0" applyFont="1" applyFill="1" applyProtection="1">
      <protection locked="0"/>
    </xf>
    <xf numFmtId="4" fontId="1" fillId="9" borderId="0" xfId="0" applyNumberFormat="1" applyFont="1" applyFill="1" applyProtection="1">
      <protection locked="0"/>
    </xf>
    <xf numFmtId="0" fontId="0" fillId="0" borderId="0" xfId="0" applyAlignment="1" applyProtection="1">
      <alignment horizontal="left"/>
    </xf>
    <xf numFmtId="0" fontId="0" fillId="0" borderId="0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9" fillId="7" borderId="0" xfId="0" applyFont="1" applyFill="1" applyAlignment="1" applyProtection="1">
      <alignment horizontal="center" vertical="center"/>
    </xf>
    <xf numFmtId="4" fontId="0" fillId="0" borderId="0" xfId="0" applyNumberFormat="1" applyFill="1" applyAlignment="1" applyProtection="1">
      <alignment horizontal="center"/>
    </xf>
    <xf numFmtId="0" fontId="0" fillId="11" borderId="0" xfId="0" applyFill="1" applyAlignment="1" applyProtection="1">
      <alignment horizontal="left"/>
      <protection locked="0"/>
    </xf>
    <xf numFmtId="0" fontId="8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3" borderId="1" xfId="0" applyNumberFormat="1" applyFont="1" applyFill="1" applyBorder="1" applyAlignment="1" applyProtection="1">
      <alignment horizontal="center" vertical="center"/>
    </xf>
    <xf numFmtId="0" fontId="8" fillId="3" borderId="11" xfId="0" applyNumberFormat="1" applyFont="1" applyFill="1" applyBorder="1" applyAlignment="1" applyProtection="1">
      <alignment horizontal="center" vertical="center"/>
    </xf>
    <xf numFmtId="0" fontId="8" fillId="3" borderId="4" xfId="0" applyNumberFormat="1" applyFont="1" applyFill="1" applyBorder="1" applyAlignment="1" applyProtection="1">
      <alignment horizontal="center" vertical="center"/>
    </xf>
    <xf numFmtId="0" fontId="8" fillId="3" borderId="6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left" vertical="center"/>
      <protection locked="0"/>
    </xf>
    <xf numFmtId="2" fontId="8" fillId="0" borderId="8" xfId="0" applyNumberFormat="1" applyFont="1" applyBorder="1" applyAlignment="1" applyProtection="1">
      <alignment horizontal="center" vertical="center"/>
    </xf>
    <xf numFmtId="2" fontId="8" fillId="0" borderId="9" xfId="0" applyNumberFormat="1" applyFont="1" applyBorder="1" applyAlignment="1" applyProtection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</xf>
    <xf numFmtId="2" fontId="8" fillId="0" borderId="11" xfId="0" applyNumberFormat="1" applyFont="1" applyBorder="1" applyAlignment="1" applyProtection="1">
      <alignment horizontal="center" vertical="center"/>
    </xf>
    <xf numFmtId="2" fontId="8" fillId="0" borderId="4" xfId="0" applyNumberFormat="1" applyFont="1" applyBorder="1" applyAlignment="1" applyProtection="1">
      <alignment horizontal="center" vertical="center"/>
    </xf>
    <xf numFmtId="2" fontId="8" fillId="0" borderId="6" xfId="0" applyNumberFormat="1" applyFont="1" applyBorder="1" applyAlignment="1" applyProtection="1">
      <alignment horizontal="center" vertical="center"/>
    </xf>
    <xf numFmtId="2" fontId="9" fillId="3" borderId="1" xfId="0" applyNumberFormat="1" applyFont="1" applyFill="1" applyBorder="1" applyAlignment="1" applyProtection="1">
      <alignment horizontal="center" vertical="center"/>
    </xf>
    <xf numFmtId="2" fontId="9" fillId="3" borderId="11" xfId="0" applyNumberFormat="1" applyFont="1" applyFill="1" applyBorder="1" applyAlignment="1" applyProtection="1">
      <alignment horizontal="center" vertical="center"/>
    </xf>
    <xf numFmtId="2" fontId="9" fillId="3" borderId="4" xfId="0" applyNumberFormat="1" applyFont="1" applyFill="1" applyBorder="1" applyAlignment="1" applyProtection="1">
      <alignment horizontal="center" vertical="center"/>
    </xf>
    <xf numFmtId="2" fontId="9" fillId="3" borderId="6" xfId="0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 applyProtection="1">
      <alignment horizontal="left"/>
    </xf>
    <xf numFmtId="2" fontId="0" fillId="11" borderId="0" xfId="0" applyNumberFormat="1" applyFill="1" applyAlignment="1" applyProtection="1">
      <alignment horizontal="left"/>
      <protection locked="0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4" fontId="0" fillId="0" borderId="2" xfId="0" applyNumberFormat="1" applyBorder="1" applyAlignment="1" applyProtection="1">
      <alignment horizontal="center"/>
    </xf>
    <xf numFmtId="4" fontId="0" fillId="0" borderId="3" xfId="0" applyNumberFormat="1" applyBorder="1" applyAlignment="1" applyProtection="1">
      <alignment horizontal="center"/>
    </xf>
    <xf numFmtId="4" fontId="0" fillId="0" borderId="0" xfId="0" applyNumberForma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2" fontId="8" fillId="8" borderId="0" xfId="0" applyNumberFormat="1" applyFont="1" applyFill="1" applyAlignment="1" applyProtection="1">
      <alignment horizontal="center" vertical="center"/>
    </xf>
    <xf numFmtId="2" fontId="0" fillId="0" borderId="0" xfId="0" applyNumberFormat="1" applyAlignment="1" applyProtection="1">
      <alignment horizontal="center"/>
    </xf>
    <xf numFmtId="2" fontId="0" fillId="0" borderId="0" xfId="0" applyNumberFormat="1" applyAlignment="1" applyProtection="1">
      <alignment horizontal="center"/>
      <protection locked="0"/>
    </xf>
    <xf numFmtId="2" fontId="8" fillId="8" borderId="0" xfId="0" applyNumberFormat="1" applyFont="1" applyFill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horizontal="center" vertical="center"/>
    </xf>
    <xf numFmtId="2" fontId="8" fillId="9" borderId="0" xfId="0" applyNumberFormat="1" applyFont="1" applyFill="1" applyAlignment="1" applyProtection="1">
      <alignment horizontal="center" vertical="center"/>
    </xf>
    <xf numFmtId="2" fontId="8" fillId="9" borderId="0" xfId="0" applyNumberFormat="1" applyFont="1" applyFill="1" applyAlignment="1" applyProtection="1">
      <alignment horizontal="center" vertical="center" wrapText="1"/>
    </xf>
    <xf numFmtId="2" fontId="8" fillId="0" borderId="0" xfId="0" applyNumberFormat="1" applyFont="1" applyAlignment="1" applyProtection="1">
      <alignment horizontal="center" vertical="center"/>
      <protection locked="0"/>
    </xf>
    <xf numFmtId="2" fontId="8" fillId="9" borderId="0" xfId="0" applyNumberFormat="1" applyFont="1" applyFill="1" applyAlignment="1" applyProtection="1">
      <alignment horizontal="center" vertical="center"/>
      <protection locked="0"/>
    </xf>
    <xf numFmtId="0" fontId="8" fillId="5" borderId="1" xfId="0" applyNumberFormat="1" applyFont="1" applyFill="1" applyBorder="1" applyAlignment="1" applyProtection="1">
      <alignment horizontal="center" vertical="center"/>
    </xf>
    <xf numFmtId="0" fontId="8" fillId="5" borderId="11" xfId="0" applyNumberFormat="1" applyFont="1" applyFill="1" applyBorder="1" applyAlignment="1" applyProtection="1">
      <alignment horizontal="center" vertical="center"/>
    </xf>
    <xf numFmtId="0" fontId="8" fillId="5" borderId="4" xfId="0" applyNumberFormat="1" applyFont="1" applyFill="1" applyBorder="1" applyAlignment="1" applyProtection="1">
      <alignment horizontal="center" vertical="center"/>
    </xf>
    <xf numFmtId="0" fontId="8" fillId="5" borderId="6" xfId="0" applyNumberFormat="1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6" xfId="0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/>
    </xf>
    <xf numFmtId="0" fontId="9" fillId="5" borderId="11" xfId="0" applyNumberFormat="1" applyFont="1" applyFill="1" applyBorder="1" applyAlignment="1" applyProtection="1">
      <alignment horizontal="center" vertical="center"/>
    </xf>
    <xf numFmtId="0" fontId="9" fillId="5" borderId="4" xfId="0" applyNumberFormat="1" applyFont="1" applyFill="1" applyBorder="1" applyAlignment="1" applyProtection="1">
      <alignment horizontal="center" vertical="center"/>
    </xf>
    <xf numFmtId="0" fontId="9" fillId="5" borderId="6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64" fontId="9" fillId="0" borderId="0" xfId="0" applyNumberFormat="1" applyFont="1" applyAlignment="1" applyProtection="1">
      <alignment horizontal="center" vertical="center"/>
    </xf>
    <xf numFmtId="2" fontId="8" fillId="6" borderId="0" xfId="0" applyNumberFormat="1" applyFont="1" applyFill="1" applyAlignment="1" applyProtection="1">
      <alignment horizontal="center" vertical="center"/>
    </xf>
    <xf numFmtId="2" fontId="9" fillId="0" borderId="0" xfId="0" applyNumberFormat="1" applyFont="1" applyAlignment="1" applyProtection="1">
      <alignment horizontal="center" vertical="center"/>
    </xf>
    <xf numFmtId="2" fontId="0" fillId="6" borderId="0" xfId="0" applyNumberFormat="1" applyFill="1" applyProtection="1">
      <protection locked="0"/>
    </xf>
    <xf numFmtId="0" fontId="0" fillId="6" borderId="0" xfId="0" applyFill="1" applyProtection="1">
      <protection locked="0"/>
    </xf>
    <xf numFmtId="0" fontId="0" fillId="12" borderId="0" xfId="0" applyFill="1" applyProtection="1">
      <protection locked="0"/>
    </xf>
    <xf numFmtId="0" fontId="1" fillId="12" borderId="0" xfId="0" applyFont="1" applyFill="1" applyProtection="1">
      <protection locked="0"/>
    </xf>
    <xf numFmtId="4" fontId="0" fillId="6" borderId="12" xfId="0" applyNumberFormat="1" applyFill="1" applyBorder="1" applyProtection="1">
      <protection locked="0"/>
    </xf>
    <xf numFmtId="4" fontId="0" fillId="6" borderId="13" xfId="0" applyNumberFormat="1" applyFill="1" applyBorder="1" applyAlignment="1" applyProtection="1">
      <alignment horizontal="center" vertical="center"/>
      <protection locked="0"/>
    </xf>
    <xf numFmtId="3" fontId="0" fillId="6" borderId="13" xfId="0" applyNumberFormat="1" applyFill="1" applyBorder="1" applyAlignment="1" applyProtection="1">
      <alignment horizontal="center"/>
      <protection locked="0"/>
    </xf>
    <xf numFmtId="3" fontId="0" fillId="6" borderId="14" xfId="0" applyNumberFormat="1" applyFill="1" applyBorder="1" applyAlignment="1" applyProtection="1">
      <alignment horizontal="center"/>
      <protection locked="0"/>
    </xf>
    <xf numFmtId="4" fontId="0" fillId="6" borderId="2" xfId="0" applyNumberFormat="1" applyFill="1" applyBorder="1" applyProtection="1">
      <protection locked="0"/>
    </xf>
    <xf numFmtId="4" fontId="0" fillId="6" borderId="3" xfId="0" applyNumberFormat="1" applyFill="1" applyBorder="1" applyProtection="1"/>
    <xf numFmtId="0" fontId="1" fillId="6" borderId="0" xfId="0" applyFont="1" applyFill="1" applyProtection="1">
      <protection locked="0"/>
    </xf>
    <xf numFmtId="0" fontId="11" fillId="0" borderId="0" xfId="0" applyFont="1" applyFill="1" applyBorder="1" applyAlignment="1">
      <alignment wrapText="1"/>
    </xf>
    <xf numFmtId="0" fontId="0" fillId="6" borderId="0" xfId="0" applyFill="1" applyBorder="1" applyProtection="1">
      <protection locked="0"/>
    </xf>
    <xf numFmtId="0" fontId="11" fillId="6" borderId="0" xfId="0" applyFont="1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9297</xdr:colOff>
      <xdr:row>0</xdr:row>
      <xdr:rowOff>60960</xdr:rowOff>
    </xdr:from>
    <xdr:to>
      <xdr:col>7</xdr:col>
      <xdr:colOff>776750</xdr:colOff>
      <xdr:row>5</xdr:row>
      <xdr:rowOff>144780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96" t="-6416" r="-7462" b="-2167"/>
        <a:stretch>
          <a:fillRect/>
        </a:stretch>
      </xdr:blipFill>
      <xdr:spPr bwMode="auto">
        <a:xfrm>
          <a:off x="4764177" y="60960"/>
          <a:ext cx="1575173" cy="998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ele Weis" id="{D02A2B4E-4C0E-439E-957C-F30A25FCB2C7}" userId="7f790caf18b6e9b3" providerId="Windows Live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63" dT="2019-09-01T09:28:58.83" personId="{D02A2B4E-4C0E-439E-957C-F30A25FCB2C7}" id="{B82175FA-113C-4DAC-AE07-87DBE2C10C31}">
    <text>Anmerkung des Finanzerferenten, ohne gendern</text>
  </threadedComment>
  <threadedComment ref="B65" dT="2019-09-01T09:16:09.90" personId="{D02A2B4E-4C0E-439E-957C-F30A25FCB2C7}" id="{E2FA0B5A-4835-499A-AD14-21D9A57CA1B9}">
    <text>Haushaltsplan</text>
  </threadedComment>
  <threadedComment ref="B66" dT="2019-09-01T09:29:44.55" personId="{D02A2B4E-4C0E-439E-957C-F30A25FCB2C7}" id="{F87816AF-5D25-4BB9-8F69-96E1AC0DAB64}">
    <text>ist es nicht die VSt und nicht der Asta, da Asta in der Vst inbegriffen?</text>
  </threadedComment>
  <threadedComment ref="B75" dT="2019-09-01T09:16:47.12" personId="{D02A2B4E-4C0E-439E-957C-F30A25FCB2C7}" id="{23EB8579-84B0-412F-A1A9-4DEC0692F1C0}">
    <text>Daten anpassen</text>
  </threadedComment>
  <threadedComment ref="B78" dT="2019-09-01T09:30:33.61" personId="{D02A2B4E-4C0E-439E-957C-F30A25FCB2C7}" id="{8BFCD1EC-A8C0-4C9B-BB22-F1385E14A79A}">
    <text>Die Vst, da Haushaltsplan von Vst und nicht vom Asta, siehe oben</text>
  </threadedComment>
  <threadedComment ref="B82" dT="2019-09-01T09:17:06.31" personId="{D02A2B4E-4C0E-439E-957C-F30A25FCB2C7}" id="{39E532A9-BC54-4016-BA04-A49DD44EDC8A}">
    <text>anpassen
Zahl in Erfahrung birngen</text>
  </threadedComment>
  <threadedComment ref="B88" dT="2019-09-01T09:15:31.11" personId="{D02A2B4E-4C0E-439E-957C-F30A25FCB2C7}" id="{4EB348A7-DC7B-4AD4-8736-DCF0D7F4270A}">
    <text>Ist ja nichts der Fall? Löschen?</text>
  </threadedComment>
  <threadedComment ref="B91" dT="2019-09-01T09:33:47.68" personId="{D02A2B4E-4C0E-439E-957C-F30A25FCB2C7}" id="{6DACFE06-F068-4A19-9118-62BB49F8AF0D}">
    <text>Villingen-Schwenningen, den XX.10.2019
gez. Nele Weis
Finanzreferent</text>
  </threadedComment>
  <threadedComment ref="B126" dT="2019-09-01T09:17:47.43" personId="{D02A2B4E-4C0E-439E-957C-F30A25FCB2C7}" id="{F968C722-21CF-42AB-A67D-3B199A4DC31A}">
    <text>hochschulpolitisch, klein schreiben</text>
  </threadedComment>
  <threadedComment ref="C182" dT="2019-09-01T09:19:14.03" personId="{D02A2B4E-4C0E-439E-957C-F30A25FCB2C7}" id="{331C6C33-85E6-4933-9702-42B7EA789243}">
    <text>anpassen Zahlen</text>
  </threadedComment>
  <threadedComment ref="B191" dT="2019-09-01T09:19:54.34" personId="{D02A2B4E-4C0E-439E-957C-F30A25FCB2C7}" id="{AB2D5349-4BDA-4D44-99D8-AE712B39D58D}">
    <text>?</text>
  </threadedComment>
  <threadedComment ref="A238" dT="2019-09-01T09:21:35.92" personId="{D02A2B4E-4C0E-439E-957C-F30A25FCB2C7}" id="{42F3CCE2-6E73-4336-B548-4CBC66A4AE56}">
    <text>Müssen die Kostenstellen noch irgendwo erklärt werden? Welche Zahl für was steht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9" dT="2019-09-01T09:21:46.53" personId="{D02A2B4E-4C0E-439E-957C-F30A25FCB2C7}" id="{7FE82F6A-444D-4ACE-8CBB-F1CB8E87FFA9}">
    <text>Zahl anpassen</text>
  </threadedComment>
  <threadedComment ref="D12" dT="2019-09-01T09:22:22.36" personId="{D02A2B4E-4C0E-439E-957C-F30A25FCB2C7}" id="{AEC3A01F-0F59-4B70-B512-1907687FE81F}">
    <text>evtl. Anmerkung, weshlab es diesen Überschuss gibt,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6" dT="2019-09-01T09:23:09.45" personId="{D02A2B4E-4C0E-439E-957C-F30A25FCB2C7}" id="{31EC13A5-22C5-401E-8095-3B84D57066F2}">
    <text>ausschreiben als Technischer Dienst</text>
  </threadedComment>
  <threadedComment ref="A7" dT="2019-09-01T09:23:34.01" personId="{D02A2B4E-4C0E-439E-957C-F30A25FCB2C7}" id="{BA4CAC44-9D54-4DDB-8C26-7B96A663761A}">
    <text>was für Beiträge? genauer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40" dT="2019-09-01T09:25:54.35" personId="{D02A2B4E-4C0E-439E-957C-F30A25FCB2C7}" id="{031BCE2C-8C68-4D03-B8D3-688FB5385743}">
    <text>pro Sem und pro Ref. evtl. hinzufügen</text>
  </threadedComment>
  <threadedComment ref="A42" dT="2019-09-01T09:26:18.95" personId="{D02A2B4E-4C0E-439E-957C-F30A25FCB2C7}" id="{3A4F56A3-CF9E-44FC-A598-87E852DF6DF5}">
    <text>allerdings bis max. 20 km Entfernung evtl. noch hinzufügen</text>
  </threadedComment>
  <threadedComment ref="A45" dT="2019-09-01T09:26:41.46" personId="{D02A2B4E-4C0E-439E-957C-F30A25FCB2C7}" id="{0E4FAD0B-C814-4D82-8F96-05C3FDB8EA05}">
    <text>heute als Datum festhalten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8" dT="2019-09-01T09:27:32.87" personId="{D02A2B4E-4C0E-439E-957C-F30A25FCB2C7}" id="{F0030AAC-ADDB-459B-A6F3-AA6E0EA19DF5}">
    <text xml:space="preserve">ectl. Anmerkung was das bedeutet
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5" dT="2019-09-01T09:28:07.08" personId="{D02A2B4E-4C0E-439E-957C-F30A25FCB2C7}" id="{80EC4DFD-DFD7-4D1D-8C7B-BB95373CCC06}">
    <text>evtl. Fachschaften ausschreiben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2"/>
  <sheetViews>
    <sheetView tabSelected="1" topLeftCell="A238" workbookViewId="0">
      <selection activeCell="U253" sqref="U253"/>
    </sheetView>
  </sheetViews>
  <sheetFormatPr baseColWidth="10" defaultRowHeight="15" x14ac:dyDescent="0.25"/>
  <cols>
    <col min="1" max="1" width="7.7109375" style="5" customWidth="1"/>
    <col min="2" max="2" width="9" style="13" customWidth="1"/>
    <col min="3" max="3" width="27.28515625" style="2" customWidth="1"/>
    <col min="4" max="4" width="11.5703125" style="2" customWidth="1"/>
    <col min="5" max="6" width="11.42578125" style="2"/>
    <col min="7" max="7" width="11.7109375" style="2" bestFit="1" customWidth="1"/>
    <col min="8" max="10" width="11.5703125" style="2" customWidth="1"/>
    <col min="11" max="16384" width="11.42578125" style="2"/>
  </cols>
  <sheetData>
    <row r="1" spans="1:8" x14ac:dyDescent="0.25">
      <c r="A1" s="25"/>
      <c r="B1" s="31"/>
      <c r="C1" s="26"/>
      <c r="D1" s="26"/>
      <c r="E1" s="26"/>
      <c r="F1" s="26"/>
      <c r="G1" s="27"/>
      <c r="H1" s="27"/>
    </row>
    <row r="2" spans="1:8" x14ac:dyDescent="0.25">
      <c r="A2" s="25"/>
      <c r="B2" s="31"/>
      <c r="C2" s="26"/>
      <c r="D2" s="26"/>
      <c r="E2" s="26"/>
      <c r="F2" s="26"/>
      <c r="G2" s="27"/>
      <c r="H2" s="27"/>
    </row>
    <row r="3" spans="1:8" x14ac:dyDescent="0.25">
      <c r="A3" s="25"/>
      <c r="B3" s="31"/>
      <c r="C3" s="26"/>
      <c r="D3" s="26"/>
      <c r="E3" s="26"/>
      <c r="F3" s="26"/>
      <c r="G3" s="27"/>
      <c r="H3" s="27"/>
    </row>
    <row r="4" spans="1:8" x14ac:dyDescent="0.25">
      <c r="A4" s="25"/>
      <c r="B4" s="31"/>
      <c r="C4" s="26"/>
      <c r="D4" s="26"/>
      <c r="E4" s="26"/>
      <c r="F4" s="26"/>
      <c r="G4" s="27"/>
      <c r="H4" s="27"/>
    </row>
    <row r="5" spans="1:8" x14ac:dyDescent="0.25">
      <c r="A5" s="25"/>
      <c r="B5" s="31"/>
      <c r="C5" s="26"/>
      <c r="D5" s="26"/>
      <c r="E5" s="26"/>
      <c r="F5" s="26"/>
      <c r="G5" s="27"/>
      <c r="H5" s="27"/>
    </row>
    <row r="6" spans="1:8" x14ac:dyDescent="0.25">
      <c r="A6" s="25"/>
      <c r="B6" s="31"/>
      <c r="C6" s="26"/>
      <c r="D6" s="26"/>
      <c r="E6" s="26"/>
      <c r="F6" s="26"/>
      <c r="G6" s="27"/>
      <c r="H6" s="27"/>
    </row>
    <row r="7" spans="1:8" x14ac:dyDescent="0.25">
      <c r="A7" s="25"/>
      <c r="B7" s="31"/>
      <c r="C7" s="26"/>
      <c r="D7" s="26"/>
      <c r="E7" s="26"/>
      <c r="F7" s="26"/>
      <c r="G7" s="27"/>
      <c r="H7" s="27"/>
    </row>
    <row r="8" spans="1:8" x14ac:dyDescent="0.25">
      <c r="A8" s="25"/>
      <c r="B8" s="48" t="s">
        <v>0</v>
      </c>
      <c r="C8" s="26"/>
      <c r="D8" s="26"/>
      <c r="E8" s="26"/>
      <c r="F8" s="26"/>
      <c r="G8" s="26"/>
      <c r="H8" s="26"/>
    </row>
    <row r="9" spans="1:8" x14ac:dyDescent="0.25">
      <c r="A9" s="28"/>
      <c r="B9" s="31"/>
      <c r="C9" s="26"/>
      <c r="D9" s="26"/>
      <c r="E9" s="26"/>
      <c r="F9" s="26"/>
      <c r="G9" s="26"/>
      <c r="H9" s="26"/>
    </row>
    <row r="10" spans="1:8" x14ac:dyDescent="0.25">
      <c r="A10" s="25"/>
      <c r="B10" s="31"/>
      <c r="C10" s="26"/>
      <c r="D10" s="26"/>
      <c r="E10" s="26"/>
      <c r="F10" s="26"/>
      <c r="G10" s="26"/>
      <c r="H10" s="26"/>
    </row>
    <row r="11" spans="1:8" x14ac:dyDescent="0.25">
      <c r="A11" s="25"/>
      <c r="B11" s="31"/>
      <c r="C11" s="26"/>
      <c r="D11" s="26"/>
      <c r="E11" s="26"/>
      <c r="F11" s="26"/>
      <c r="G11" s="26"/>
      <c r="H11" s="26"/>
    </row>
    <row r="12" spans="1:8" x14ac:dyDescent="0.25">
      <c r="A12" s="25"/>
      <c r="B12" s="31" t="s">
        <v>1</v>
      </c>
      <c r="C12" s="26"/>
      <c r="D12" s="26"/>
      <c r="E12" s="26"/>
      <c r="F12" s="26"/>
      <c r="G12" s="26"/>
      <c r="H12" s="26"/>
    </row>
    <row r="13" spans="1:8" x14ac:dyDescent="0.25">
      <c r="A13" s="25"/>
      <c r="B13" s="31"/>
      <c r="C13" s="26"/>
      <c r="D13" s="26"/>
      <c r="E13" s="26"/>
      <c r="F13" s="26"/>
      <c r="G13" s="26"/>
      <c r="H13" s="26"/>
    </row>
    <row r="14" spans="1:8" x14ac:dyDescent="0.25">
      <c r="A14" s="25"/>
      <c r="B14" s="31" t="s">
        <v>36</v>
      </c>
      <c r="C14" s="26"/>
      <c r="D14" s="26"/>
      <c r="E14" s="26"/>
      <c r="F14" s="26" t="s">
        <v>95</v>
      </c>
      <c r="G14" s="26"/>
      <c r="H14" s="26"/>
    </row>
    <row r="15" spans="1:8" x14ac:dyDescent="0.25">
      <c r="A15" s="25"/>
      <c r="B15" s="31"/>
      <c r="C15" s="26"/>
      <c r="D15" s="26"/>
      <c r="E15" s="26"/>
      <c r="F15" s="26"/>
      <c r="G15" s="26"/>
      <c r="H15" s="26"/>
    </row>
    <row r="16" spans="1:8" x14ac:dyDescent="0.25">
      <c r="A16" s="25"/>
      <c r="B16" s="31" t="s">
        <v>53</v>
      </c>
      <c r="C16" s="26"/>
      <c r="D16" s="26"/>
      <c r="E16" s="26"/>
      <c r="F16" s="26"/>
      <c r="G16" s="26"/>
      <c r="H16" s="26"/>
    </row>
    <row r="17" spans="1:8" x14ac:dyDescent="0.25">
      <c r="A17" s="25"/>
      <c r="B17" s="31"/>
      <c r="C17" s="26"/>
      <c r="D17" s="26"/>
      <c r="E17" s="26"/>
      <c r="F17" s="26"/>
      <c r="G17" s="26"/>
      <c r="H17" s="26"/>
    </row>
    <row r="18" spans="1:8" x14ac:dyDescent="0.25">
      <c r="A18" s="25"/>
      <c r="B18" s="31" t="s">
        <v>138</v>
      </c>
      <c r="C18" s="26"/>
      <c r="D18" s="26"/>
      <c r="E18" s="26"/>
      <c r="F18" s="26"/>
      <c r="G18" s="26"/>
      <c r="H18" s="26"/>
    </row>
    <row r="19" spans="1:8" x14ac:dyDescent="0.25">
      <c r="A19" s="25"/>
      <c r="B19" s="31"/>
      <c r="C19" s="26"/>
      <c r="D19" s="26"/>
      <c r="E19" s="26"/>
      <c r="F19" s="26"/>
      <c r="G19" s="26"/>
      <c r="H19" s="26"/>
    </row>
    <row r="20" spans="1:8" x14ac:dyDescent="0.25">
      <c r="A20" s="25"/>
      <c r="B20" s="31" t="s">
        <v>114</v>
      </c>
      <c r="C20" s="26"/>
      <c r="D20" s="26"/>
      <c r="E20" s="26"/>
      <c r="F20" s="26"/>
      <c r="G20" s="26"/>
      <c r="H20" s="26"/>
    </row>
    <row r="21" spans="1:8" x14ac:dyDescent="0.25">
      <c r="A21" s="25"/>
      <c r="B21" s="31"/>
      <c r="C21" s="26"/>
      <c r="D21" s="26"/>
      <c r="E21" s="26"/>
      <c r="F21" s="26"/>
      <c r="G21" s="26"/>
      <c r="H21" s="26"/>
    </row>
    <row r="22" spans="1:8" x14ac:dyDescent="0.25">
      <c r="A22" s="25"/>
      <c r="B22" s="31"/>
      <c r="C22" s="26"/>
      <c r="D22" s="26"/>
      <c r="E22" s="26"/>
      <c r="F22" s="26"/>
      <c r="G22" s="26"/>
      <c r="H22" s="26"/>
    </row>
    <row r="23" spans="1:8" x14ac:dyDescent="0.25">
      <c r="A23" s="25"/>
      <c r="B23" s="31"/>
      <c r="C23" s="26"/>
      <c r="D23" s="26"/>
      <c r="E23" s="26"/>
      <c r="F23" s="26"/>
      <c r="G23" s="26"/>
      <c r="H23" s="26"/>
    </row>
    <row r="24" spans="1:8" x14ac:dyDescent="0.25">
      <c r="A24" s="25"/>
      <c r="B24" s="31"/>
      <c r="C24" s="26"/>
      <c r="D24" s="26"/>
      <c r="E24" s="26"/>
      <c r="F24" s="26"/>
      <c r="G24" s="26"/>
      <c r="H24" s="26"/>
    </row>
    <row r="25" spans="1:8" x14ac:dyDescent="0.25">
      <c r="A25" s="25"/>
      <c r="B25" s="31"/>
      <c r="C25" s="26"/>
      <c r="D25" s="26"/>
      <c r="E25" s="26"/>
      <c r="F25" s="26"/>
      <c r="G25" s="26"/>
      <c r="H25" s="26"/>
    </row>
    <row r="26" spans="1:8" x14ac:dyDescent="0.25">
      <c r="A26" s="25"/>
      <c r="B26" s="31"/>
      <c r="C26" s="26"/>
      <c r="D26" s="26"/>
      <c r="E26" s="26"/>
      <c r="F26" s="26"/>
      <c r="G26" s="26"/>
      <c r="H26" s="26"/>
    </row>
    <row r="27" spans="1:8" x14ac:dyDescent="0.25">
      <c r="A27" s="25"/>
      <c r="B27" s="31"/>
      <c r="C27" s="26"/>
      <c r="D27" s="26"/>
      <c r="E27" s="26"/>
      <c r="F27" s="26"/>
      <c r="G27" s="26"/>
      <c r="H27" s="26"/>
    </row>
    <row r="28" spans="1:8" x14ac:dyDescent="0.25">
      <c r="A28" s="25"/>
      <c r="B28" s="31"/>
      <c r="C28" s="26"/>
      <c r="D28" s="26"/>
      <c r="E28" s="26"/>
      <c r="F28" s="26"/>
      <c r="G28" s="26"/>
      <c r="H28" s="26"/>
    </row>
    <row r="29" spans="1:8" x14ac:dyDescent="0.25">
      <c r="A29" s="25"/>
      <c r="B29" s="31"/>
      <c r="C29" s="26"/>
      <c r="D29" s="26"/>
      <c r="E29" s="26"/>
      <c r="F29" s="26"/>
      <c r="G29" s="26"/>
      <c r="H29" s="26"/>
    </row>
    <row r="30" spans="1:8" x14ac:dyDescent="0.25">
      <c r="A30" s="25"/>
      <c r="B30" s="31"/>
      <c r="C30" s="26"/>
      <c r="D30" s="26"/>
      <c r="E30" s="26"/>
      <c r="F30" s="26"/>
      <c r="G30" s="26"/>
      <c r="H30" s="26"/>
    </row>
    <row r="31" spans="1:8" x14ac:dyDescent="0.25">
      <c r="A31" s="25"/>
      <c r="B31" s="31"/>
      <c r="C31" s="26"/>
      <c r="D31" s="26"/>
      <c r="E31" s="26"/>
      <c r="F31" s="26"/>
      <c r="G31" s="26"/>
      <c r="H31" s="26"/>
    </row>
    <row r="32" spans="1:8" x14ac:dyDescent="0.25">
      <c r="A32" s="25"/>
      <c r="B32" s="31"/>
      <c r="C32" s="26"/>
      <c r="D32" s="26"/>
      <c r="E32" s="26"/>
      <c r="F32" s="26"/>
      <c r="G32" s="26"/>
      <c r="H32" s="26"/>
    </row>
    <row r="33" spans="1:8" x14ac:dyDescent="0.25">
      <c r="A33" s="25"/>
      <c r="B33" s="31"/>
      <c r="C33" s="26"/>
      <c r="D33" s="26"/>
      <c r="E33" s="26"/>
      <c r="F33" s="26"/>
      <c r="G33" s="26"/>
      <c r="H33" s="26"/>
    </row>
    <row r="34" spans="1:8" x14ac:dyDescent="0.25">
      <c r="A34" s="25"/>
      <c r="B34" s="31"/>
      <c r="C34" s="26"/>
      <c r="D34" s="26"/>
      <c r="E34" s="26"/>
      <c r="F34" s="26"/>
      <c r="G34" s="26"/>
      <c r="H34" s="26"/>
    </row>
    <row r="35" spans="1:8" x14ac:dyDescent="0.25">
      <c r="A35" s="25"/>
      <c r="B35" s="31"/>
      <c r="C35" s="26"/>
      <c r="D35" s="26"/>
      <c r="E35" s="26"/>
      <c r="F35" s="26"/>
      <c r="G35" s="26"/>
      <c r="H35" s="26"/>
    </row>
    <row r="36" spans="1:8" x14ac:dyDescent="0.25">
      <c r="A36" s="25"/>
      <c r="B36" s="31"/>
      <c r="C36" s="26"/>
      <c r="D36" s="26"/>
      <c r="E36" s="26"/>
      <c r="F36" s="26"/>
      <c r="G36" s="26"/>
      <c r="H36" s="26"/>
    </row>
    <row r="37" spans="1:8" x14ac:dyDescent="0.25">
      <c r="A37" s="25"/>
      <c r="B37" s="31"/>
      <c r="C37" s="26"/>
      <c r="D37" s="26"/>
      <c r="E37" s="26"/>
      <c r="F37" s="26"/>
      <c r="G37" s="26"/>
      <c r="H37" s="26"/>
    </row>
    <row r="38" spans="1:8" x14ac:dyDescent="0.25">
      <c r="A38" s="25"/>
      <c r="B38" s="31"/>
      <c r="C38" s="26"/>
      <c r="D38" s="26"/>
      <c r="E38" s="26"/>
      <c r="F38" s="26"/>
      <c r="G38" s="26"/>
      <c r="H38" s="26"/>
    </row>
    <row r="39" spans="1:8" x14ac:dyDescent="0.25">
      <c r="A39" s="25"/>
      <c r="B39" s="31"/>
      <c r="C39" s="26"/>
      <c r="D39" s="26"/>
      <c r="E39" s="26"/>
      <c r="F39" s="26"/>
      <c r="G39" s="26"/>
      <c r="H39" s="26"/>
    </row>
    <row r="40" spans="1:8" x14ac:dyDescent="0.25">
      <c r="A40" s="25"/>
      <c r="B40" s="31"/>
      <c r="C40" s="26"/>
      <c r="D40" s="26"/>
      <c r="E40" s="26"/>
      <c r="F40" s="26"/>
      <c r="G40" s="26"/>
      <c r="H40" s="26"/>
    </row>
    <row r="41" spans="1:8" x14ac:dyDescent="0.25">
      <c r="A41" s="25"/>
      <c r="B41" s="31"/>
      <c r="C41" s="26"/>
      <c r="D41" s="26"/>
      <c r="E41" s="26"/>
      <c r="F41" s="26"/>
      <c r="G41" s="26"/>
      <c r="H41" s="26"/>
    </row>
    <row r="42" spans="1:8" x14ac:dyDescent="0.25">
      <c r="A42" s="25"/>
      <c r="B42" s="31"/>
      <c r="C42" s="26"/>
      <c r="D42" s="26"/>
      <c r="E42" s="26"/>
      <c r="F42" s="26"/>
      <c r="G42" s="26"/>
      <c r="H42" s="26"/>
    </row>
    <row r="43" spans="1:8" x14ac:dyDescent="0.25">
      <c r="A43" s="25"/>
      <c r="B43" s="31"/>
      <c r="C43" s="26"/>
      <c r="D43" s="26"/>
      <c r="E43" s="26"/>
      <c r="F43" s="26"/>
      <c r="G43" s="26"/>
      <c r="H43" s="26"/>
    </row>
    <row r="44" spans="1:8" x14ac:dyDescent="0.25">
      <c r="A44" s="25"/>
      <c r="B44" s="31"/>
      <c r="C44" s="26"/>
      <c r="D44" s="26"/>
      <c r="E44" s="26"/>
      <c r="F44" s="26"/>
      <c r="G44" s="26"/>
      <c r="H44" s="26"/>
    </row>
    <row r="45" spans="1:8" x14ac:dyDescent="0.25">
      <c r="A45" s="25"/>
      <c r="B45" s="31"/>
      <c r="C45" s="26"/>
      <c r="D45" s="26"/>
      <c r="E45" s="26"/>
      <c r="F45" s="26"/>
      <c r="G45" s="26"/>
      <c r="H45" s="26"/>
    </row>
    <row r="46" spans="1:8" x14ac:dyDescent="0.25">
      <c r="A46" s="25"/>
      <c r="B46" s="31"/>
      <c r="C46" s="26"/>
      <c r="D46" s="26"/>
      <c r="E46" s="26"/>
      <c r="F46" s="26"/>
      <c r="G46" s="26"/>
      <c r="H46" s="26"/>
    </row>
    <row r="47" spans="1:8" x14ac:dyDescent="0.25">
      <c r="A47" s="25"/>
      <c r="B47" s="31"/>
      <c r="C47" s="26"/>
      <c r="D47" s="26"/>
      <c r="E47" s="26"/>
      <c r="F47" s="26"/>
      <c r="G47" s="26"/>
      <c r="H47" s="26"/>
    </row>
    <row r="48" spans="1:8" x14ac:dyDescent="0.25">
      <c r="A48" s="25"/>
      <c r="B48" s="31"/>
      <c r="C48" s="26"/>
      <c r="D48" s="26"/>
      <c r="E48" s="26"/>
      <c r="F48" s="26"/>
      <c r="G48" s="26"/>
      <c r="H48" s="26"/>
    </row>
    <row r="49" spans="1:8" x14ac:dyDescent="0.25">
      <c r="A49" s="25"/>
      <c r="B49" s="31"/>
      <c r="C49" s="26"/>
      <c r="D49" s="26"/>
      <c r="E49" s="26"/>
      <c r="F49" s="26"/>
      <c r="G49" s="26"/>
      <c r="H49" s="26"/>
    </row>
    <row r="50" spans="1:8" x14ac:dyDescent="0.25">
      <c r="A50" s="25"/>
      <c r="B50" s="31"/>
      <c r="C50" s="26"/>
      <c r="D50" s="26"/>
      <c r="E50" s="26"/>
      <c r="F50" s="26"/>
      <c r="G50" s="26"/>
      <c r="H50" s="26"/>
    </row>
    <row r="51" spans="1:8" x14ac:dyDescent="0.25">
      <c r="A51" s="25"/>
      <c r="B51" s="31"/>
      <c r="C51" s="26"/>
      <c r="D51" s="26"/>
      <c r="E51" s="26"/>
      <c r="F51" s="26"/>
      <c r="G51" s="26"/>
      <c r="H51" s="26"/>
    </row>
    <row r="52" spans="1:8" x14ac:dyDescent="0.25">
      <c r="A52" s="25"/>
      <c r="B52" s="31"/>
      <c r="C52" s="26"/>
      <c r="D52" s="26"/>
      <c r="E52" s="26"/>
      <c r="F52" s="26"/>
      <c r="G52" s="26"/>
      <c r="H52" s="26"/>
    </row>
    <row r="53" spans="1:8" x14ac:dyDescent="0.25">
      <c r="A53" s="25"/>
      <c r="B53" s="31"/>
      <c r="C53" s="26"/>
      <c r="D53" s="26"/>
      <c r="E53" s="26"/>
      <c r="F53" s="26"/>
      <c r="G53" s="26"/>
      <c r="H53" s="26"/>
    </row>
    <row r="54" spans="1:8" x14ac:dyDescent="0.25">
      <c r="A54" s="25"/>
      <c r="B54" s="31"/>
      <c r="C54" s="26"/>
      <c r="D54" s="26"/>
      <c r="E54" s="26"/>
      <c r="F54" s="26"/>
      <c r="G54" s="26"/>
      <c r="H54" s="26"/>
    </row>
    <row r="55" spans="1:8" x14ac:dyDescent="0.25">
      <c r="A55" s="25"/>
      <c r="B55" s="31"/>
      <c r="C55" s="26"/>
      <c r="D55" s="26"/>
      <c r="E55" s="26"/>
      <c r="F55" s="26"/>
      <c r="G55" s="26"/>
      <c r="H55" s="26"/>
    </row>
    <row r="56" spans="1:8" x14ac:dyDescent="0.25">
      <c r="A56" s="25"/>
      <c r="B56" s="31"/>
      <c r="C56" s="26"/>
      <c r="D56" s="26"/>
      <c r="E56" s="26"/>
      <c r="F56" s="26"/>
      <c r="G56" s="26"/>
      <c r="H56" s="26"/>
    </row>
    <row r="57" spans="1:8" x14ac:dyDescent="0.25">
      <c r="A57" s="25"/>
      <c r="B57" s="31"/>
      <c r="C57" s="26"/>
      <c r="D57" s="26"/>
      <c r="E57" s="26"/>
      <c r="F57" s="26"/>
      <c r="G57" s="26"/>
      <c r="H57" s="26"/>
    </row>
    <row r="58" spans="1:8" x14ac:dyDescent="0.25">
      <c r="A58" s="25"/>
      <c r="B58" s="31"/>
      <c r="C58" s="26"/>
      <c r="D58" s="26"/>
      <c r="E58" s="26"/>
      <c r="F58" s="26"/>
      <c r="G58" s="26"/>
      <c r="H58" s="26"/>
    </row>
    <row r="59" spans="1:8" x14ac:dyDescent="0.25">
      <c r="A59" s="25"/>
      <c r="B59" s="31"/>
      <c r="C59" s="26"/>
      <c r="D59" s="26"/>
      <c r="E59" s="26"/>
      <c r="F59" s="26"/>
      <c r="G59" s="26"/>
      <c r="H59" s="26"/>
    </row>
    <row r="60" spans="1:8" x14ac:dyDescent="0.25">
      <c r="A60" s="25"/>
      <c r="B60" s="31"/>
      <c r="C60" s="26"/>
      <c r="D60" s="26"/>
      <c r="E60" s="26"/>
      <c r="F60" s="26"/>
      <c r="G60" s="26"/>
      <c r="H60" s="26"/>
    </row>
    <row r="61" spans="1:8" x14ac:dyDescent="0.25">
      <c r="A61" s="25"/>
      <c r="B61" s="31"/>
      <c r="C61" s="26"/>
      <c r="D61" s="26"/>
      <c r="E61" s="26"/>
      <c r="F61" s="26"/>
      <c r="G61" s="26"/>
      <c r="H61" s="26"/>
    </row>
    <row r="62" spans="1:8" x14ac:dyDescent="0.25">
      <c r="A62" s="25"/>
      <c r="B62" s="31"/>
      <c r="C62" s="26"/>
      <c r="D62" s="26"/>
      <c r="E62" s="26"/>
      <c r="F62" s="26"/>
      <c r="G62" s="26"/>
      <c r="H62" s="26"/>
    </row>
    <row r="63" spans="1:8" x14ac:dyDescent="0.25">
      <c r="A63" s="25"/>
      <c r="B63" s="31"/>
      <c r="C63" s="29" t="s">
        <v>182</v>
      </c>
      <c r="D63" s="26"/>
      <c r="E63" s="26"/>
      <c r="F63" s="26"/>
      <c r="G63" s="26"/>
      <c r="H63" s="26"/>
    </row>
    <row r="64" spans="1:8" x14ac:dyDescent="0.25">
      <c r="A64" s="25"/>
      <c r="B64" s="31"/>
      <c r="C64" s="26"/>
      <c r="D64" s="26"/>
      <c r="E64" s="26"/>
      <c r="F64" s="26"/>
      <c r="G64" s="26"/>
      <c r="H64" s="26"/>
    </row>
    <row r="65" spans="1:8" x14ac:dyDescent="0.25">
      <c r="A65" s="25"/>
      <c r="B65" s="31" t="s">
        <v>183</v>
      </c>
      <c r="C65" s="26"/>
      <c r="D65" s="26"/>
      <c r="E65" s="26"/>
      <c r="F65" s="26"/>
      <c r="G65" s="26"/>
      <c r="H65" s="26"/>
    </row>
    <row r="66" spans="1:8" x14ac:dyDescent="0.25">
      <c r="A66" s="25"/>
      <c r="B66" s="31" t="s">
        <v>2</v>
      </c>
      <c r="C66" s="26"/>
      <c r="D66" s="26"/>
      <c r="E66" s="26"/>
      <c r="F66" s="26"/>
      <c r="G66" s="26"/>
      <c r="H66" s="26"/>
    </row>
    <row r="67" spans="1:8" x14ac:dyDescent="0.25">
      <c r="A67" s="25"/>
      <c r="B67" s="31" t="s">
        <v>3</v>
      </c>
      <c r="C67" s="26"/>
      <c r="D67" s="26"/>
      <c r="E67" s="26"/>
      <c r="F67" s="26"/>
      <c r="G67" s="26"/>
      <c r="H67" s="26"/>
    </row>
    <row r="68" spans="1:8" x14ac:dyDescent="0.25">
      <c r="A68" s="25"/>
      <c r="B68" s="31"/>
      <c r="C68" s="26"/>
      <c r="D68" s="26"/>
      <c r="E68" s="26"/>
      <c r="F68" s="26"/>
      <c r="G68" s="26"/>
      <c r="H68" s="26"/>
    </row>
    <row r="69" spans="1:8" x14ac:dyDescent="0.25">
      <c r="A69" s="25"/>
      <c r="B69" s="31" t="s">
        <v>4</v>
      </c>
      <c r="C69" s="26"/>
      <c r="D69" s="26"/>
      <c r="E69" s="26"/>
      <c r="F69" s="26"/>
      <c r="G69" s="26"/>
      <c r="H69" s="26"/>
    </row>
    <row r="70" spans="1:8" x14ac:dyDescent="0.25">
      <c r="A70" s="25"/>
      <c r="B70" s="31" t="s">
        <v>5</v>
      </c>
      <c r="C70" s="26"/>
      <c r="D70" s="26"/>
      <c r="E70" s="26"/>
      <c r="F70" s="26"/>
      <c r="G70" s="26"/>
      <c r="H70" s="26"/>
    </row>
    <row r="71" spans="1:8" x14ac:dyDescent="0.25">
      <c r="A71" s="25"/>
      <c r="B71" s="31"/>
      <c r="C71" s="26"/>
      <c r="D71" s="26"/>
      <c r="E71" s="26"/>
      <c r="F71" s="26"/>
      <c r="G71" s="26"/>
      <c r="H71" s="26"/>
    </row>
    <row r="72" spans="1:8" x14ac:dyDescent="0.25">
      <c r="A72" s="25"/>
      <c r="B72" s="31" t="s">
        <v>6</v>
      </c>
      <c r="C72" s="26"/>
      <c r="D72" s="26"/>
      <c r="E72" s="26"/>
      <c r="F72" s="26"/>
      <c r="G72" s="26"/>
      <c r="H72" s="26"/>
    </row>
    <row r="73" spans="1:8" x14ac:dyDescent="0.25">
      <c r="A73" s="25"/>
      <c r="B73" s="31" t="s">
        <v>197</v>
      </c>
      <c r="C73" s="26"/>
      <c r="D73" s="26"/>
      <c r="E73" s="26"/>
      <c r="F73" s="26"/>
      <c r="G73" s="26"/>
      <c r="H73" s="26"/>
    </row>
    <row r="74" spans="1:8" x14ac:dyDescent="0.25">
      <c r="A74" s="25"/>
      <c r="B74" s="31"/>
      <c r="C74" s="26"/>
      <c r="D74" s="26"/>
      <c r="E74" s="26"/>
      <c r="F74" s="26"/>
      <c r="G74" s="26"/>
      <c r="H74" s="26"/>
    </row>
    <row r="75" spans="1:8" x14ac:dyDescent="0.25">
      <c r="A75" s="25"/>
      <c r="B75" s="31" t="s">
        <v>322</v>
      </c>
      <c r="C75" s="26"/>
      <c r="D75" s="26"/>
      <c r="E75" s="26"/>
      <c r="F75" s="26"/>
      <c r="G75" s="26"/>
      <c r="H75" s="26"/>
    </row>
    <row r="76" spans="1:8" x14ac:dyDescent="0.25">
      <c r="A76" s="25"/>
      <c r="B76" s="31" t="s">
        <v>198</v>
      </c>
      <c r="C76" s="26"/>
      <c r="D76" s="26"/>
      <c r="E76" s="26"/>
      <c r="F76" s="26"/>
      <c r="G76" s="26"/>
      <c r="H76" s="26"/>
    </row>
    <row r="77" spans="1:8" x14ac:dyDescent="0.25">
      <c r="A77" s="25"/>
      <c r="B77" s="31"/>
      <c r="C77" s="26"/>
      <c r="D77" s="26"/>
      <c r="E77" s="26"/>
      <c r="F77" s="26"/>
      <c r="G77" s="26"/>
      <c r="H77" s="26"/>
    </row>
    <row r="78" spans="1:8" x14ac:dyDescent="0.25">
      <c r="A78" s="25"/>
      <c r="B78" s="31" t="s">
        <v>265</v>
      </c>
      <c r="C78" s="26"/>
      <c r="D78" s="26"/>
      <c r="E78" s="26"/>
      <c r="F78" s="26"/>
      <c r="G78" s="26"/>
      <c r="H78" s="26"/>
    </row>
    <row r="79" spans="1:8" x14ac:dyDescent="0.25">
      <c r="A79" s="25"/>
      <c r="B79" s="31" t="s">
        <v>7</v>
      </c>
      <c r="C79" s="26"/>
      <c r="D79" s="26"/>
      <c r="E79" s="26"/>
      <c r="F79" s="26"/>
      <c r="G79" s="26"/>
      <c r="H79" s="26"/>
    </row>
    <row r="80" spans="1:8" x14ac:dyDescent="0.25">
      <c r="A80" s="25"/>
      <c r="B80" s="31" t="s">
        <v>8</v>
      </c>
      <c r="C80" s="26"/>
      <c r="D80" s="26"/>
      <c r="E80" s="26"/>
      <c r="F80" s="26"/>
      <c r="G80" s="26"/>
      <c r="H80" s="26"/>
    </row>
    <row r="81" spans="1:8" x14ac:dyDescent="0.25">
      <c r="A81" s="25"/>
      <c r="B81" s="31"/>
      <c r="C81" s="26"/>
      <c r="D81" s="26"/>
      <c r="E81" s="26"/>
      <c r="F81" s="26"/>
      <c r="G81" s="26"/>
      <c r="H81" s="26"/>
    </row>
    <row r="82" spans="1:8" x14ac:dyDescent="0.25">
      <c r="A82" s="25"/>
      <c r="B82" s="30" t="s">
        <v>323</v>
      </c>
      <c r="C82" s="26"/>
      <c r="D82" s="26"/>
      <c r="E82" s="26"/>
      <c r="F82" s="26"/>
      <c r="G82" s="26"/>
      <c r="H82" s="26"/>
    </row>
    <row r="83" spans="1:8" x14ac:dyDescent="0.25">
      <c r="A83" s="25"/>
      <c r="B83" s="31" t="s">
        <v>116</v>
      </c>
      <c r="C83" s="26"/>
      <c r="D83" s="26"/>
      <c r="E83" s="26"/>
      <c r="F83" s="26"/>
      <c r="G83" s="26"/>
      <c r="H83" s="26"/>
    </row>
    <row r="84" spans="1:8" x14ac:dyDescent="0.25">
      <c r="A84" s="25"/>
      <c r="B84" s="31" t="s">
        <v>9</v>
      </c>
      <c r="C84" s="26"/>
      <c r="D84" s="26"/>
      <c r="E84" s="26"/>
      <c r="F84" s="26"/>
      <c r="G84" s="26"/>
      <c r="H84" s="26"/>
    </row>
    <row r="85" spans="1:8" x14ac:dyDescent="0.25">
      <c r="A85" s="25"/>
      <c r="B85" s="31"/>
      <c r="C85" s="26"/>
      <c r="D85" s="26"/>
      <c r="E85" s="26"/>
      <c r="F85" s="26"/>
      <c r="G85" s="26"/>
      <c r="H85" s="26"/>
    </row>
    <row r="86" spans="1:8" x14ac:dyDescent="0.25">
      <c r="A86" s="25"/>
      <c r="B86" s="221" t="s">
        <v>113</v>
      </c>
      <c r="C86" s="221"/>
      <c r="D86" s="221"/>
      <c r="E86" s="221"/>
      <c r="F86" s="221"/>
      <c r="G86" s="221"/>
      <c r="H86" s="26"/>
    </row>
    <row r="87" spans="1:8" x14ac:dyDescent="0.25">
      <c r="A87" s="25"/>
      <c r="B87" s="221" t="s">
        <v>168</v>
      </c>
      <c r="C87" s="221"/>
      <c r="D87" s="221"/>
      <c r="E87" s="221"/>
      <c r="F87" s="221"/>
      <c r="G87" s="221"/>
      <c r="H87" s="26"/>
    </row>
    <row r="88" spans="1:8" x14ac:dyDescent="0.25">
      <c r="A88" s="25"/>
      <c r="B88" s="221" t="s">
        <v>200</v>
      </c>
      <c r="C88" s="221"/>
      <c r="D88" s="221"/>
      <c r="E88" s="221"/>
      <c r="F88" s="221"/>
      <c r="G88" s="221"/>
      <c r="H88" s="26"/>
    </row>
    <row r="89" spans="1:8" x14ac:dyDescent="0.25">
      <c r="A89" s="25"/>
      <c r="B89" s="221" t="s">
        <v>199</v>
      </c>
      <c r="C89" s="221"/>
      <c r="D89" s="221"/>
      <c r="E89" s="221"/>
      <c r="F89" s="221"/>
      <c r="G89" s="221"/>
      <c r="H89" s="26"/>
    </row>
    <row r="90" spans="1:8" x14ac:dyDescent="0.25">
      <c r="A90" s="25"/>
      <c r="B90" s="31"/>
      <c r="C90" s="31"/>
      <c r="D90" s="31"/>
      <c r="E90" s="31"/>
      <c r="F90" s="31"/>
      <c r="G90" s="31"/>
      <c r="H90" s="26"/>
    </row>
    <row r="91" spans="1:8" x14ac:dyDescent="0.25">
      <c r="A91" s="25"/>
      <c r="B91" s="31"/>
      <c r="C91" s="31"/>
      <c r="D91" s="31"/>
      <c r="E91" s="31"/>
      <c r="F91" s="31"/>
      <c r="G91" s="31"/>
      <c r="H91" s="26"/>
    </row>
    <row r="92" spans="1:8" x14ac:dyDescent="0.25">
      <c r="A92" s="25"/>
      <c r="B92" s="31"/>
      <c r="C92" s="31"/>
      <c r="D92" s="31"/>
      <c r="E92" s="31"/>
      <c r="F92" s="31"/>
      <c r="G92" s="31"/>
      <c r="H92" s="26"/>
    </row>
    <row r="93" spans="1:8" x14ac:dyDescent="0.25">
      <c r="A93" s="25"/>
      <c r="B93" s="31"/>
      <c r="C93" s="31"/>
      <c r="D93" s="31"/>
      <c r="E93" s="31"/>
      <c r="F93" s="31"/>
      <c r="G93" s="31"/>
      <c r="H93" s="26"/>
    </row>
    <row r="94" spans="1:8" x14ac:dyDescent="0.25">
      <c r="A94" s="25"/>
      <c r="B94" s="31"/>
      <c r="C94" s="31"/>
      <c r="D94" s="31"/>
      <c r="E94" s="31"/>
      <c r="F94" s="31"/>
      <c r="G94" s="31"/>
      <c r="H94" s="26"/>
    </row>
    <row r="95" spans="1:8" x14ac:dyDescent="0.25">
      <c r="A95" s="25"/>
      <c r="B95" s="31"/>
      <c r="C95" s="26"/>
      <c r="D95" s="26"/>
      <c r="E95" s="26"/>
      <c r="F95" s="26"/>
      <c r="G95" s="26"/>
      <c r="H95" s="26"/>
    </row>
    <row r="96" spans="1:8" x14ac:dyDescent="0.25">
      <c r="A96" s="25"/>
      <c r="B96" s="31" t="s">
        <v>184</v>
      </c>
      <c r="C96" s="26"/>
      <c r="D96" s="26"/>
      <c r="E96" s="26"/>
      <c r="F96" s="26"/>
      <c r="G96" s="26"/>
      <c r="H96" s="26"/>
    </row>
    <row r="97" spans="1:8" x14ac:dyDescent="0.25">
      <c r="A97" s="25"/>
      <c r="B97" s="31" t="s">
        <v>266</v>
      </c>
      <c r="C97" s="26"/>
      <c r="D97" s="26"/>
      <c r="E97" s="26"/>
      <c r="F97" s="26"/>
      <c r="G97" s="26"/>
      <c r="H97" s="26"/>
    </row>
    <row r="98" spans="1:8" x14ac:dyDescent="0.25">
      <c r="A98" s="25"/>
      <c r="B98" s="31" t="s">
        <v>260</v>
      </c>
      <c r="C98" s="26"/>
      <c r="D98" s="26"/>
      <c r="E98" s="26"/>
      <c r="F98" s="26"/>
      <c r="G98" s="26"/>
      <c r="H98" s="26"/>
    </row>
    <row r="99" spans="1:8" x14ac:dyDescent="0.25">
      <c r="A99" s="25"/>
      <c r="B99" s="31"/>
      <c r="C99" s="26"/>
      <c r="D99" s="26"/>
      <c r="E99" s="26"/>
      <c r="F99" s="26"/>
      <c r="G99" s="26"/>
      <c r="H99" s="26"/>
    </row>
    <row r="100" spans="1:8" x14ac:dyDescent="0.25">
      <c r="A100" s="25"/>
      <c r="B100" s="31"/>
      <c r="C100" s="26"/>
      <c r="D100" s="26"/>
      <c r="E100" s="26"/>
      <c r="F100" s="26"/>
      <c r="G100" s="26"/>
      <c r="H100" s="26"/>
    </row>
    <row r="101" spans="1:8" x14ac:dyDescent="0.25">
      <c r="A101" s="25"/>
      <c r="B101" s="31"/>
      <c r="C101" s="26"/>
      <c r="D101" s="26"/>
      <c r="E101" s="26"/>
      <c r="F101" s="26"/>
      <c r="G101" s="26"/>
      <c r="H101" s="26"/>
    </row>
    <row r="102" spans="1:8" x14ac:dyDescent="0.25">
      <c r="A102" s="25"/>
      <c r="B102" s="31"/>
      <c r="C102" s="26"/>
      <c r="D102" s="26"/>
      <c r="E102" s="26"/>
      <c r="F102" s="26"/>
      <c r="G102" s="26"/>
      <c r="H102" s="26"/>
    </row>
    <row r="103" spans="1:8" x14ac:dyDescent="0.25">
      <c r="A103" s="25"/>
      <c r="B103" s="31"/>
      <c r="C103" s="26"/>
      <c r="D103" s="26"/>
      <c r="E103" s="26"/>
      <c r="F103" s="26"/>
      <c r="G103" s="26"/>
      <c r="H103" s="26"/>
    </row>
    <row r="104" spans="1:8" x14ac:dyDescent="0.25">
      <c r="A104" s="25"/>
      <c r="B104" s="31"/>
      <c r="C104" s="26"/>
      <c r="D104" s="26"/>
      <c r="E104" s="26"/>
      <c r="F104" s="26"/>
      <c r="G104" s="26"/>
      <c r="H104" s="26"/>
    </row>
    <row r="105" spans="1:8" x14ac:dyDescent="0.25">
      <c r="A105" s="25"/>
      <c r="B105" s="31"/>
      <c r="C105" s="26"/>
      <c r="D105" s="26"/>
      <c r="E105" s="26"/>
      <c r="F105" s="26"/>
      <c r="G105" s="26"/>
      <c r="H105" s="26"/>
    </row>
    <row r="106" spans="1:8" x14ac:dyDescent="0.25">
      <c r="A106" s="25"/>
      <c r="B106" s="31"/>
      <c r="C106" s="26"/>
      <c r="D106" s="26"/>
      <c r="E106" s="26"/>
      <c r="F106" s="26"/>
      <c r="G106" s="26"/>
      <c r="H106" s="26"/>
    </row>
    <row r="107" spans="1:8" x14ac:dyDescent="0.25">
      <c r="A107" s="25"/>
      <c r="B107" s="31"/>
      <c r="C107" s="26"/>
      <c r="D107" s="26"/>
      <c r="E107" s="26"/>
      <c r="F107" s="26"/>
      <c r="G107" s="26"/>
      <c r="H107" s="26"/>
    </row>
    <row r="108" spans="1:8" x14ac:dyDescent="0.25">
      <c r="A108" s="25"/>
      <c r="B108" s="31"/>
      <c r="C108" s="26"/>
      <c r="D108" s="26"/>
      <c r="E108" s="26"/>
      <c r="F108" s="26"/>
      <c r="G108" s="26"/>
      <c r="H108" s="26"/>
    </row>
    <row r="109" spans="1:8" x14ac:dyDescent="0.25">
      <c r="A109" s="25"/>
      <c r="B109" s="31"/>
      <c r="C109" s="26"/>
      <c r="D109" s="26"/>
      <c r="E109" s="26"/>
      <c r="F109" s="26"/>
      <c r="G109" s="26"/>
      <c r="H109" s="26"/>
    </row>
    <row r="110" spans="1:8" x14ac:dyDescent="0.25">
      <c r="A110" s="25"/>
      <c r="B110" s="31"/>
      <c r="C110" s="26"/>
      <c r="D110" s="26"/>
      <c r="E110" s="26"/>
      <c r="F110" s="26"/>
      <c r="G110" s="26"/>
      <c r="H110" s="26"/>
    </row>
    <row r="111" spans="1:8" x14ac:dyDescent="0.25">
      <c r="A111" s="25"/>
      <c r="B111" s="31"/>
      <c r="C111" s="26"/>
      <c r="D111" s="26"/>
      <c r="E111" s="26"/>
      <c r="F111" s="26"/>
      <c r="G111" s="26"/>
      <c r="H111" s="26"/>
    </row>
    <row r="112" spans="1:8" x14ac:dyDescent="0.25">
      <c r="A112" s="25"/>
      <c r="B112" s="31"/>
      <c r="C112" s="26"/>
      <c r="D112" s="26"/>
      <c r="E112" s="26"/>
      <c r="F112" s="26"/>
      <c r="G112" s="26"/>
      <c r="H112" s="26"/>
    </row>
    <row r="113" spans="1:8" x14ac:dyDescent="0.25">
      <c r="A113" s="25"/>
      <c r="B113" s="31"/>
      <c r="C113" s="26"/>
      <c r="D113" s="26"/>
      <c r="E113" s="26"/>
      <c r="F113" s="26"/>
      <c r="G113" s="26" t="s">
        <v>56</v>
      </c>
      <c r="H113" s="26"/>
    </row>
    <row r="114" spans="1:8" x14ac:dyDescent="0.25">
      <c r="A114" s="25"/>
      <c r="B114" s="31"/>
      <c r="C114" s="26"/>
      <c r="D114" s="26"/>
      <c r="E114" s="26"/>
      <c r="F114" s="26"/>
      <c r="G114" s="26"/>
      <c r="H114" s="26"/>
    </row>
    <row r="115" spans="1:8" x14ac:dyDescent="0.25">
      <c r="A115" s="25"/>
      <c r="B115" s="31"/>
      <c r="C115" s="26"/>
      <c r="D115" s="26"/>
      <c r="E115" s="26"/>
      <c r="F115" s="26"/>
      <c r="G115" s="26"/>
      <c r="H115" s="26"/>
    </row>
    <row r="116" spans="1:8" x14ac:dyDescent="0.25">
      <c r="A116" s="25"/>
      <c r="B116" s="31"/>
      <c r="C116" s="26"/>
      <c r="D116" s="26"/>
      <c r="E116" s="26"/>
      <c r="F116" s="26"/>
      <c r="G116" s="26"/>
      <c r="H116" s="26"/>
    </row>
    <row r="117" spans="1:8" x14ac:dyDescent="0.25">
      <c r="A117" s="25"/>
      <c r="B117" s="31"/>
      <c r="C117" s="26"/>
      <c r="D117" s="26"/>
      <c r="E117" s="26"/>
      <c r="F117" s="26"/>
      <c r="G117" s="26"/>
      <c r="H117" s="26"/>
    </row>
    <row r="118" spans="1:8" x14ac:dyDescent="0.25">
      <c r="A118" s="25"/>
      <c r="B118" s="31"/>
      <c r="C118" s="26"/>
      <c r="D118" s="26"/>
      <c r="E118" s="26"/>
      <c r="F118" s="26"/>
      <c r="G118" s="26"/>
      <c r="H118" s="26"/>
    </row>
    <row r="119" spans="1:8" x14ac:dyDescent="0.25">
      <c r="A119" s="25"/>
      <c r="B119" s="48" t="s">
        <v>32</v>
      </c>
      <c r="C119" s="26"/>
      <c r="D119" s="26"/>
      <c r="E119" s="26"/>
      <c r="F119" s="26"/>
      <c r="G119" s="26"/>
      <c r="H119" s="26"/>
    </row>
    <row r="120" spans="1:8" x14ac:dyDescent="0.25">
      <c r="A120" s="25"/>
      <c r="B120" s="31"/>
      <c r="C120" s="26"/>
      <c r="D120" s="26"/>
      <c r="E120" s="26"/>
      <c r="F120" s="26"/>
      <c r="G120" s="26"/>
      <c r="H120" s="26"/>
    </row>
    <row r="121" spans="1:8" x14ac:dyDescent="0.25">
      <c r="A121" s="25"/>
      <c r="B121" s="31"/>
      <c r="C121" s="26"/>
      <c r="D121" s="26"/>
      <c r="E121" s="26"/>
      <c r="F121" s="26"/>
      <c r="G121" s="26"/>
      <c r="H121" s="26"/>
    </row>
    <row r="122" spans="1:8" x14ac:dyDescent="0.25">
      <c r="A122" s="25"/>
      <c r="B122" s="31" t="s">
        <v>10</v>
      </c>
      <c r="C122" s="26"/>
      <c r="D122" s="26"/>
      <c r="E122" s="26"/>
      <c r="F122" s="26"/>
      <c r="G122" s="26"/>
      <c r="H122" s="26"/>
    </row>
    <row r="123" spans="1:8" x14ac:dyDescent="0.25">
      <c r="A123" s="25"/>
      <c r="B123" s="31" t="s">
        <v>11</v>
      </c>
      <c r="C123" s="26"/>
      <c r="D123" s="26"/>
      <c r="E123" s="26"/>
      <c r="F123" s="26"/>
      <c r="G123" s="26"/>
      <c r="H123" s="26"/>
    </row>
    <row r="124" spans="1:8" x14ac:dyDescent="0.25">
      <c r="A124" s="25"/>
      <c r="B124" s="31"/>
      <c r="C124" s="26"/>
      <c r="D124" s="26"/>
      <c r="E124" s="26"/>
      <c r="F124" s="26"/>
      <c r="G124" s="26"/>
      <c r="H124" s="26"/>
    </row>
    <row r="125" spans="1:8" x14ac:dyDescent="0.25">
      <c r="A125" s="25"/>
      <c r="B125" s="31" t="s">
        <v>12</v>
      </c>
      <c r="C125" s="26"/>
      <c r="D125" s="26"/>
      <c r="E125" s="26"/>
      <c r="F125" s="26"/>
      <c r="G125" s="26"/>
      <c r="H125" s="26"/>
    </row>
    <row r="126" spans="1:8" x14ac:dyDescent="0.25">
      <c r="A126" s="25"/>
      <c r="B126" s="31" t="s">
        <v>185</v>
      </c>
      <c r="C126" s="26"/>
      <c r="D126" s="26"/>
      <c r="E126" s="26"/>
      <c r="F126" s="26"/>
      <c r="G126" s="26"/>
      <c r="H126" s="26"/>
    </row>
    <row r="127" spans="1:8" x14ac:dyDescent="0.25">
      <c r="A127" s="25"/>
      <c r="B127" s="31" t="s">
        <v>13</v>
      </c>
      <c r="C127" s="26"/>
      <c r="D127" s="26"/>
      <c r="E127" s="26"/>
      <c r="F127" s="26"/>
      <c r="G127" s="26"/>
      <c r="H127" s="26"/>
    </row>
    <row r="128" spans="1:8" x14ac:dyDescent="0.25">
      <c r="A128" s="25"/>
      <c r="B128" s="31" t="s">
        <v>14</v>
      </c>
      <c r="C128" s="26"/>
      <c r="D128" s="26"/>
      <c r="E128" s="26"/>
      <c r="F128" s="26"/>
      <c r="G128" s="26"/>
      <c r="H128" s="26"/>
    </row>
    <row r="129" spans="1:9" x14ac:dyDescent="0.25">
      <c r="A129" s="25"/>
      <c r="B129" s="31" t="s">
        <v>15</v>
      </c>
      <c r="C129" s="26"/>
      <c r="D129" s="26"/>
      <c r="E129" s="26"/>
      <c r="F129" s="26"/>
      <c r="G129" s="26"/>
      <c r="H129" s="26"/>
    </row>
    <row r="130" spans="1:9" x14ac:dyDescent="0.25">
      <c r="A130" s="25"/>
      <c r="B130" s="31" t="s">
        <v>16</v>
      </c>
      <c r="C130" s="26"/>
      <c r="D130" s="26"/>
      <c r="E130" s="26"/>
      <c r="F130" s="26"/>
      <c r="G130" s="26"/>
      <c r="H130" s="26"/>
    </row>
    <row r="131" spans="1:9" x14ac:dyDescent="0.25">
      <c r="A131" s="25"/>
      <c r="B131" s="31" t="s">
        <v>17</v>
      </c>
      <c r="C131" s="26"/>
      <c r="D131" s="26"/>
      <c r="E131" s="26"/>
      <c r="F131" s="26"/>
      <c r="G131" s="26"/>
      <c r="H131" s="26"/>
    </row>
    <row r="132" spans="1:9" x14ac:dyDescent="0.25">
      <c r="A132" s="25"/>
      <c r="B132" s="31" t="s">
        <v>18</v>
      </c>
      <c r="C132" s="26"/>
      <c r="D132" s="26"/>
      <c r="E132" s="26"/>
      <c r="F132" s="26"/>
      <c r="G132" s="26"/>
      <c r="H132" s="26"/>
    </row>
    <row r="133" spans="1:9" x14ac:dyDescent="0.25">
      <c r="A133" s="25"/>
      <c r="B133" s="31" t="s">
        <v>19</v>
      </c>
      <c r="C133" s="26"/>
      <c r="D133" s="26"/>
      <c r="E133" s="26"/>
      <c r="F133" s="26"/>
      <c r="G133" s="26"/>
      <c r="H133" s="26"/>
    </row>
    <row r="134" spans="1:9" x14ac:dyDescent="0.25">
      <c r="A134" s="25"/>
      <c r="B134" s="31" t="s">
        <v>20</v>
      </c>
      <c r="C134" s="26"/>
      <c r="D134" s="26"/>
      <c r="E134" s="26"/>
      <c r="F134" s="26"/>
      <c r="G134" s="26"/>
      <c r="H134" s="26"/>
    </row>
    <row r="135" spans="1:9" x14ac:dyDescent="0.25">
      <c r="A135" s="25"/>
      <c r="B135" s="31" t="s">
        <v>21</v>
      </c>
      <c r="C135" s="26"/>
      <c r="D135" s="26"/>
      <c r="E135" s="26"/>
      <c r="F135" s="26"/>
      <c r="G135" s="26"/>
      <c r="H135" s="26"/>
    </row>
    <row r="136" spans="1:9" x14ac:dyDescent="0.25">
      <c r="A136" s="25"/>
      <c r="B136" s="31" t="s">
        <v>22</v>
      </c>
      <c r="C136" s="26"/>
      <c r="D136" s="26"/>
      <c r="E136" s="26"/>
      <c r="F136" s="26"/>
      <c r="G136" s="26"/>
      <c r="H136" s="26"/>
    </row>
    <row r="137" spans="1:9" x14ac:dyDescent="0.25">
      <c r="A137" s="25"/>
      <c r="B137" s="31"/>
      <c r="C137" s="26"/>
      <c r="D137" s="26"/>
      <c r="E137" s="26"/>
      <c r="F137" s="26"/>
      <c r="G137" s="26"/>
      <c r="H137" s="26"/>
    </row>
    <row r="138" spans="1:9" x14ac:dyDescent="0.25">
      <c r="A138" s="25"/>
      <c r="B138" s="31" t="s">
        <v>23</v>
      </c>
      <c r="C138" s="26"/>
      <c r="D138" s="26"/>
      <c r="E138" s="26"/>
      <c r="F138" s="26"/>
      <c r="G138" s="26"/>
      <c r="H138" s="26"/>
    </row>
    <row r="139" spans="1:9" x14ac:dyDescent="0.25">
      <c r="A139" s="25"/>
      <c r="B139" s="31" t="s">
        <v>24</v>
      </c>
      <c r="C139" s="26"/>
      <c r="D139" s="26"/>
      <c r="E139" s="26"/>
      <c r="F139" s="26"/>
      <c r="G139" s="26"/>
      <c r="H139" s="26"/>
    </row>
    <row r="140" spans="1:9" x14ac:dyDescent="0.25">
      <c r="A140" s="25"/>
      <c r="B140" s="31" t="s">
        <v>25</v>
      </c>
      <c r="C140" s="26"/>
      <c r="D140" s="26"/>
      <c r="E140" s="26"/>
      <c r="F140" s="26"/>
      <c r="G140" s="26"/>
      <c r="H140" s="26"/>
    </row>
    <row r="141" spans="1:9" x14ac:dyDescent="0.25">
      <c r="A141" s="25"/>
      <c r="B141" s="31"/>
      <c r="C141" s="26"/>
      <c r="D141" s="26"/>
      <c r="E141" s="26"/>
      <c r="F141" s="26"/>
      <c r="G141" s="26"/>
      <c r="H141" s="26"/>
      <c r="I141" s="70"/>
    </row>
    <row r="142" spans="1:9" x14ac:dyDescent="0.25">
      <c r="A142" s="25"/>
      <c r="B142" s="31" t="s">
        <v>26</v>
      </c>
      <c r="C142" s="26"/>
      <c r="D142" s="26"/>
      <c r="E142" s="26"/>
      <c r="F142" s="26"/>
      <c r="G142" s="26"/>
      <c r="H142" s="26"/>
    </row>
    <row r="143" spans="1:9" x14ac:dyDescent="0.25">
      <c r="A143" s="25"/>
      <c r="B143" s="31" t="s">
        <v>27</v>
      </c>
      <c r="C143" s="26"/>
      <c r="D143" s="26"/>
      <c r="E143" s="26"/>
      <c r="F143" s="26"/>
      <c r="G143" s="26"/>
      <c r="H143" s="26"/>
    </row>
    <row r="144" spans="1:9" x14ac:dyDescent="0.25">
      <c r="A144" s="25"/>
      <c r="B144" s="31" t="s">
        <v>28</v>
      </c>
      <c r="C144" s="26"/>
      <c r="D144" s="26"/>
      <c r="E144" s="26"/>
      <c r="F144" s="26"/>
      <c r="G144" s="26"/>
      <c r="H144" s="26"/>
    </row>
    <row r="145" spans="1:8" x14ac:dyDescent="0.25">
      <c r="A145" s="25"/>
      <c r="B145" s="31" t="s">
        <v>117</v>
      </c>
      <c r="C145" s="26"/>
      <c r="D145" s="26"/>
      <c r="E145" s="26"/>
      <c r="F145" s="26"/>
      <c r="G145" s="26"/>
      <c r="H145" s="26"/>
    </row>
    <row r="146" spans="1:8" x14ac:dyDescent="0.25">
      <c r="A146" s="25"/>
      <c r="B146" s="31" t="s">
        <v>29</v>
      </c>
      <c r="C146" s="26"/>
      <c r="D146" s="26"/>
      <c r="E146" s="26"/>
      <c r="F146" s="26"/>
      <c r="G146" s="26"/>
      <c r="H146" s="26"/>
    </row>
    <row r="147" spans="1:8" x14ac:dyDescent="0.25">
      <c r="A147" s="25"/>
      <c r="B147" s="31" t="s">
        <v>30</v>
      </c>
      <c r="C147" s="26"/>
      <c r="D147" s="26"/>
      <c r="E147" s="26"/>
      <c r="F147" s="26"/>
      <c r="G147" s="26"/>
      <c r="H147" s="26"/>
    </row>
    <row r="148" spans="1:8" x14ac:dyDescent="0.25">
      <c r="A148" s="25"/>
      <c r="B148" s="31" t="s">
        <v>31</v>
      </c>
      <c r="C148" s="26"/>
      <c r="D148" s="26"/>
      <c r="E148" s="26"/>
      <c r="F148" s="26"/>
      <c r="G148" s="26"/>
      <c r="H148" s="26"/>
    </row>
    <row r="149" spans="1:8" x14ac:dyDescent="0.25">
      <c r="A149" s="25"/>
      <c r="B149" s="31"/>
      <c r="C149" s="26"/>
      <c r="D149" s="26"/>
      <c r="E149" s="26"/>
      <c r="F149" s="26"/>
      <c r="G149" s="26"/>
      <c r="H149" s="26"/>
    </row>
    <row r="150" spans="1:8" x14ac:dyDescent="0.25">
      <c r="A150" s="25"/>
      <c r="B150" s="31"/>
      <c r="C150" s="26"/>
      <c r="D150" s="26"/>
      <c r="E150" s="26"/>
      <c r="F150" s="26"/>
      <c r="G150" s="26"/>
      <c r="H150" s="26"/>
    </row>
    <row r="151" spans="1:8" x14ac:dyDescent="0.25">
      <c r="A151" s="25"/>
      <c r="B151" s="31"/>
      <c r="C151" s="26"/>
      <c r="D151" s="26"/>
      <c r="E151" s="26"/>
      <c r="F151" s="26"/>
      <c r="G151" s="26"/>
      <c r="H151" s="26"/>
    </row>
    <row r="152" spans="1:8" x14ac:dyDescent="0.25">
      <c r="A152" s="25"/>
      <c r="B152" s="31"/>
      <c r="C152" s="26"/>
      <c r="D152" s="26"/>
      <c r="E152" s="26"/>
      <c r="F152" s="26"/>
      <c r="G152" s="26"/>
      <c r="H152" s="26"/>
    </row>
    <row r="153" spans="1:8" x14ac:dyDescent="0.25">
      <c r="A153" s="25"/>
      <c r="B153" s="31"/>
      <c r="C153" s="26"/>
      <c r="D153" s="26"/>
      <c r="E153" s="26"/>
      <c r="F153" s="26"/>
      <c r="G153" s="26"/>
      <c r="H153" s="26"/>
    </row>
    <row r="154" spans="1:8" x14ac:dyDescent="0.25">
      <c r="A154" s="25"/>
      <c r="B154" s="31"/>
      <c r="C154" s="26"/>
      <c r="D154" s="26"/>
      <c r="E154" s="26"/>
      <c r="F154" s="26"/>
      <c r="G154" s="26"/>
      <c r="H154" s="26"/>
    </row>
    <row r="155" spans="1:8" x14ac:dyDescent="0.25">
      <c r="A155" s="25"/>
      <c r="B155" s="31"/>
      <c r="C155" s="26"/>
      <c r="D155" s="26"/>
      <c r="E155" s="26"/>
      <c r="F155" s="26"/>
      <c r="G155" s="26"/>
      <c r="H155" s="26"/>
    </row>
    <row r="156" spans="1:8" x14ac:dyDescent="0.25">
      <c r="A156" s="25"/>
      <c r="B156" s="31"/>
      <c r="C156" s="26"/>
      <c r="D156" s="26"/>
      <c r="E156" s="26"/>
      <c r="F156" s="26"/>
      <c r="G156" s="26"/>
      <c r="H156" s="26"/>
    </row>
    <row r="157" spans="1:8" x14ac:dyDescent="0.25">
      <c r="A157" s="25"/>
      <c r="B157" s="31"/>
      <c r="C157" s="26"/>
      <c r="D157" s="26"/>
      <c r="E157" s="26"/>
      <c r="F157" s="26"/>
      <c r="G157" s="26"/>
      <c r="H157" s="26"/>
    </row>
    <row r="158" spans="1:8" x14ac:dyDescent="0.25">
      <c r="A158" s="25"/>
      <c r="B158" s="31"/>
      <c r="C158" s="26"/>
      <c r="D158" s="26"/>
      <c r="E158" s="26"/>
      <c r="F158" s="26"/>
      <c r="G158" s="26"/>
      <c r="H158" s="26"/>
    </row>
    <row r="159" spans="1:8" x14ac:dyDescent="0.25">
      <c r="A159" s="25"/>
      <c r="B159" s="31"/>
      <c r="C159" s="26"/>
      <c r="D159" s="26"/>
      <c r="E159" s="26"/>
      <c r="F159" s="26"/>
      <c r="G159" s="26"/>
      <c r="H159" s="26"/>
    </row>
    <row r="160" spans="1:8" x14ac:dyDescent="0.25">
      <c r="A160" s="25"/>
      <c r="B160" s="31"/>
      <c r="C160" s="26"/>
      <c r="D160" s="26"/>
      <c r="E160" s="26"/>
      <c r="F160" s="26"/>
      <c r="G160" s="26"/>
      <c r="H160" s="26"/>
    </row>
    <row r="161" spans="1:10" x14ac:dyDescent="0.25">
      <c r="A161" s="25"/>
      <c r="B161" s="31"/>
      <c r="C161" s="26"/>
      <c r="D161" s="26"/>
      <c r="E161" s="26"/>
      <c r="F161" s="26"/>
      <c r="G161" s="26"/>
      <c r="H161" s="26"/>
    </row>
    <row r="162" spans="1:10" x14ac:dyDescent="0.25">
      <c r="A162" s="25"/>
      <c r="B162" s="31"/>
      <c r="C162" s="26"/>
      <c r="D162" s="26"/>
      <c r="E162" s="26"/>
      <c r="F162" s="26"/>
      <c r="G162" s="26"/>
      <c r="H162" s="26"/>
    </row>
    <row r="163" spans="1:10" x14ac:dyDescent="0.25">
      <c r="A163" s="25"/>
      <c r="B163" s="31"/>
      <c r="C163" s="26"/>
      <c r="D163" s="26"/>
      <c r="E163" s="26"/>
      <c r="F163" s="26"/>
      <c r="G163" s="26"/>
      <c r="H163" s="26"/>
    </row>
    <row r="164" spans="1:10" x14ac:dyDescent="0.25">
      <c r="A164" s="25"/>
      <c r="B164" s="31"/>
      <c r="C164" s="26"/>
      <c r="D164" s="26"/>
      <c r="E164" s="26"/>
      <c r="F164" s="26"/>
      <c r="G164" s="26"/>
      <c r="H164" s="26"/>
    </row>
    <row r="165" spans="1:10" x14ac:dyDescent="0.25">
      <c r="A165" s="25"/>
      <c r="B165" s="31"/>
      <c r="C165" s="26"/>
      <c r="D165" s="26"/>
      <c r="E165" s="26"/>
      <c r="F165" s="26"/>
      <c r="G165" s="26"/>
      <c r="H165" s="26"/>
    </row>
    <row r="166" spans="1:10" x14ac:dyDescent="0.25">
      <c r="A166" s="25"/>
      <c r="B166" s="31"/>
      <c r="C166" s="26"/>
      <c r="D166" s="26"/>
      <c r="E166" s="26"/>
      <c r="F166" s="26"/>
      <c r="G166" s="26"/>
      <c r="H166" s="26"/>
    </row>
    <row r="167" spans="1:10" x14ac:dyDescent="0.25">
      <c r="A167" s="25"/>
      <c r="B167" s="31"/>
      <c r="C167" s="26"/>
      <c r="D167" s="26"/>
      <c r="E167" s="26"/>
      <c r="F167" s="26"/>
      <c r="G167" s="26"/>
      <c r="H167" s="26"/>
    </row>
    <row r="168" spans="1:10" x14ac:dyDescent="0.25">
      <c r="A168" s="25"/>
      <c r="B168" s="31"/>
      <c r="C168" s="26"/>
      <c r="D168" s="26"/>
      <c r="E168" s="26"/>
      <c r="F168" s="26"/>
      <c r="G168" s="26"/>
      <c r="H168" s="26"/>
    </row>
    <row r="169" spans="1:10" x14ac:dyDescent="0.25">
      <c r="A169" s="25"/>
      <c r="B169" s="31"/>
      <c r="C169" s="26"/>
      <c r="D169" s="26"/>
      <c r="E169" s="26"/>
      <c r="F169" s="26"/>
      <c r="G169" s="26" t="s">
        <v>57</v>
      </c>
      <c r="H169" s="26"/>
    </row>
    <row r="170" spans="1:10" x14ac:dyDescent="0.25">
      <c r="A170" s="25"/>
      <c r="B170" s="31"/>
      <c r="C170" s="26"/>
      <c r="D170" s="26"/>
      <c r="E170" s="26"/>
      <c r="F170" s="26"/>
      <c r="G170" s="26"/>
      <c r="H170" s="26"/>
    </row>
    <row r="171" spans="1:10" x14ac:dyDescent="0.25">
      <c r="A171" s="25"/>
      <c r="B171" s="227"/>
      <c r="C171" s="227"/>
      <c r="D171" s="227"/>
      <c r="E171" s="227"/>
      <c r="F171" s="227"/>
      <c r="G171" s="227"/>
      <c r="H171" s="26"/>
    </row>
    <row r="172" spans="1:10" x14ac:dyDescent="0.25">
      <c r="A172" s="25"/>
      <c r="B172" s="227"/>
      <c r="C172" s="227"/>
      <c r="D172" s="227"/>
      <c r="E172" s="227"/>
      <c r="F172" s="227"/>
      <c r="G172" s="227"/>
      <c r="H172" s="26"/>
    </row>
    <row r="173" spans="1:10" x14ac:dyDescent="0.25">
      <c r="A173" s="25" t="s">
        <v>172</v>
      </c>
      <c r="B173" s="227" t="s">
        <v>125</v>
      </c>
      <c r="C173" s="227"/>
      <c r="D173" s="227"/>
      <c r="E173" s="227"/>
      <c r="F173" s="227"/>
      <c r="G173" s="227"/>
      <c r="H173" s="26"/>
    </row>
    <row r="174" spans="1:10" x14ac:dyDescent="0.25">
      <c r="A174" s="25"/>
      <c r="B174" s="31"/>
      <c r="C174" s="26"/>
      <c r="D174" s="26"/>
      <c r="E174" s="26"/>
      <c r="F174" s="26"/>
      <c r="G174" s="26"/>
      <c r="H174" s="26"/>
    </row>
    <row r="175" spans="1:10" x14ac:dyDescent="0.25">
      <c r="A175" s="25"/>
      <c r="B175" s="31"/>
      <c r="C175" s="34" t="s">
        <v>35</v>
      </c>
      <c r="D175" s="26"/>
      <c r="E175" s="26"/>
      <c r="F175" s="26"/>
      <c r="G175" s="34" t="s">
        <v>34</v>
      </c>
      <c r="H175" s="34" t="s">
        <v>33</v>
      </c>
      <c r="I175" s="14"/>
      <c r="J175" s="14"/>
    </row>
    <row r="176" spans="1:10" x14ac:dyDescent="0.25">
      <c r="A176" s="25"/>
      <c r="B176" s="31"/>
      <c r="C176" s="26"/>
      <c r="D176" s="26"/>
      <c r="E176" s="26"/>
      <c r="F176" s="26"/>
      <c r="G176" s="35"/>
      <c r="H176" s="36"/>
      <c r="I176" s="16"/>
      <c r="J176" s="16"/>
    </row>
    <row r="177" spans="1:13" x14ac:dyDescent="0.25">
      <c r="A177" s="25"/>
      <c r="B177" s="228" t="s">
        <v>36</v>
      </c>
      <c r="C177" s="228"/>
      <c r="D177" s="26"/>
      <c r="E177" s="26"/>
      <c r="F177" s="26"/>
      <c r="G177" s="35"/>
      <c r="H177" s="36"/>
      <c r="I177" s="16"/>
      <c r="J177" s="16"/>
    </row>
    <row r="178" spans="1:13" x14ac:dyDescent="0.25">
      <c r="A178" s="25"/>
      <c r="B178" s="31"/>
      <c r="C178" s="26"/>
      <c r="D178" s="26"/>
      <c r="E178" s="26"/>
      <c r="F178" s="26"/>
      <c r="G178" s="35"/>
      <c r="H178" s="36"/>
      <c r="I178" s="16"/>
      <c r="J178" s="16"/>
    </row>
    <row r="179" spans="1:13" x14ac:dyDescent="0.25">
      <c r="A179" s="25"/>
      <c r="B179" s="31"/>
      <c r="C179" s="26"/>
      <c r="D179" s="26"/>
      <c r="E179" s="26"/>
      <c r="F179" s="26"/>
      <c r="G179" s="35"/>
      <c r="H179" s="36"/>
      <c r="I179" s="16"/>
      <c r="J179" s="16"/>
    </row>
    <row r="180" spans="1:13" x14ac:dyDescent="0.25">
      <c r="A180" s="25"/>
      <c r="B180" s="31"/>
      <c r="C180" s="26" t="s">
        <v>126</v>
      </c>
      <c r="D180" s="26"/>
      <c r="E180" s="26"/>
      <c r="F180" s="26"/>
      <c r="G180" s="35"/>
      <c r="H180" s="36">
        <f>SUM(G182:G183)</f>
        <v>150800</v>
      </c>
      <c r="I180" s="16"/>
      <c r="J180" s="16"/>
      <c r="M180" s="2" t="s">
        <v>95</v>
      </c>
    </row>
    <row r="181" spans="1:13" x14ac:dyDescent="0.25">
      <c r="A181" s="25"/>
      <c r="B181" s="31"/>
      <c r="C181" s="26"/>
      <c r="D181" s="26"/>
      <c r="E181" s="26"/>
      <c r="F181" s="26"/>
      <c r="G181" s="35"/>
      <c r="H181" s="36"/>
      <c r="I181" s="16"/>
      <c r="J181" s="16"/>
    </row>
    <row r="182" spans="1:13" x14ac:dyDescent="0.25">
      <c r="A182" s="25">
        <v>98</v>
      </c>
      <c r="B182" s="31"/>
      <c r="C182" s="26" t="s">
        <v>334</v>
      </c>
      <c r="D182" s="26">
        <v>2020</v>
      </c>
      <c r="E182" s="35">
        <v>13</v>
      </c>
      <c r="F182" s="26">
        <v>5800</v>
      </c>
      <c r="G182" s="35">
        <f>F182*E182</f>
        <v>75400</v>
      </c>
      <c r="H182" s="36"/>
      <c r="I182" s="16"/>
      <c r="J182" s="16"/>
    </row>
    <row r="183" spans="1:13" x14ac:dyDescent="0.25">
      <c r="A183" s="25">
        <v>98</v>
      </c>
      <c r="B183" s="31"/>
      <c r="C183" s="26" t="s">
        <v>335</v>
      </c>
      <c r="D183" s="25" t="s">
        <v>95</v>
      </c>
      <c r="E183" s="35">
        <v>13</v>
      </c>
      <c r="F183" s="26">
        <v>5800</v>
      </c>
      <c r="G183" s="35">
        <f>F183*E183</f>
        <v>75400</v>
      </c>
      <c r="H183" s="36"/>
      <c r="I183" s="16"/>
      <c r="J183" s="16"/>
    </row>
    <row r="184" spans="1:13" x14ac:dyDescent="0.25">
      <c r="A184" s="25"/>
      <c r="B184" s="31"/>
      <c r="C184" s="26"/>
      <c r="D184" s="26"/>
      <c r="E184" s="26"/>
      <c r="F184" s="26"/>
      <c r="G184" s="35"/>
      <c r="H184" s="36"/>
      <c r="I184" s="16"/>
      <c r="J184" s="16"/>
    </row>
    <row r="185" spans="1:13" x14ac:dyDescent="0.25">
      <c r="A185" s="25"/>
      <c r="B185" s="37" t="s">
        <v>37</v>
      </c>
      <c r="C185" s="38" t="s">
        <v>38</v>
      </c>
      <c r="D185" s="38"/>
      <c r="E185" s="38"/>
      <c r="F185" s="38"/>
      <c r="G185" s="35"/>
      <c r="H185" s="36"/>
      <c r="I185" s="16"/>
      <c r="J185" s="16"/>
    </row>
    <row r="186" spans="1:13" x14ac:dyDescent="0.25">
      <c r="A186" s="25"/>
      <c r="B186" s="39"/>
      <c r="C186" s="38" t="s">
        <v>39</v>
      </c>
      <c r="D186" s="38"/>
      <c r="E186" s="38"/>
      <c r="F186" s="38"/>
      <c r="G186" s="35"/>
      <c r="H186" s="36"/>
      <c r="I186" s="16"/>
      <c r="J186" s="16"/>
    </row>
    <row r="187" spans="1:13" x14ac:dyDescent="0.25">
      <c r="A187" s="25"/>
      <c r="B187" s="39"/>
      <c r="C187" s="38" t="s">
        <v>40</v>
      </c>
      <c r="D187" s="38"/>
      <c r="E187" s="38"/>
      <c r="F187" s="38"/>
      <c r="G187" s="35"/>
      <c r="H187" s="36"/>
      <c r="I187" s="16"/>
      <c r="J187" s="16"/>
    </row>
    <row r="188" spans="1:13" x14ac:dyDescent="0.25">
      <c r="A188" s="25"/>
      <c r="B188" s="39"/>
      <c r="C188" s="38"/>
      <c r="D188" s="38"/>
      <c r="E188" s="38"/>
      <c r="F188" s="38"/>
      <c r="G188" s="35"/>
      <c r="H188" s="36"/>
      <c r="I188" s="16"/>
      <c r="J188" s="16"/>
    </row>
    <row r="189" spans="1:13" x14ac:dyDescent="0.25">
      <c r="A189" s="25"/>
      <c r="B189" s="39"/>
      <c r="C189" s="40" t="s">
        <v>336</v>
      </c>
      <c r="D189" s="38"/>
      <c r="E189" s="41" t="s">
        <v>170</v>
      </c>
      <c r="F189" s="38"/>
      <c r="G189" s="35"/>
      <c r="H189" s="36">
        <f>'E 1'!C21</f>
        <v>44799.050000000017</v>
      </c>
      <c r="I189" s="16"/>
      <c r="J189" s="17"/>
      <c r="L189" s="2" t="s">
        <v>95</v>
      </c>
    </row>
    <row r="190" spans="1:13" x14ac:dyDescent="0.25">
      <c r="A190" s="25"/>
      <c r="B190" s="39"/>
      <c r="C190" s="40"/>
      <c r="D190" s="38"/>
      <c r="E190" s="38"/>
      <c r="F190" s="38"/>
      <c r="G190" s="35"/>
      <c r="H190" s="36"/>
      <c r="I190" s="16"/>
      <c r="J190" s="16"/>
    </row>
    <row r="191" spans="1:13" x14ac:dyDescent="0.25">
      <c r="A191" s="25"/>
      <c r="B191" s="39"/>
      <c r="C191" s="40"/>
      <c r="D191" s="38"/>
      <c r="E191" s="38"/>
      <c r="F191" s="38"/>
      <c r="G191" s="35"/>
      <c r="H191" s="36"/>
      <c r="I191" s="16"/>
      <c r="J191" s="16"/>
    </row>
    <row r="192" spans="1:13" x14ac:dyDescent="0.25">
      <c r="A192" s="25"/>
      <c r="B192" s="39"/>
      <c r="C192" s="40"/>
      <c r="D192" s="38"/>
      <c r="E192" s="38"/>
      <c r="F192" s="38"/>
      <c r="G192" s="35"/>
      <c r="H192" s="36"/>
      <c r="I192" s="16"/>
      <c r="J192" s="16"/>
    </row>
    <row r="193" spans="1:10" x14ac:dyDescent="0.25">
      <c r="A193" s="25"/>
      <c r="B193" s="31"/>
      <c r="C193" s="26"/>
      <c r="D193" s="26"/>
      <c r="E193" s="26"/>
      <c r="F193" s="26"/>
      <c r="G193" s="35"/>
      <c r="H193" s="36"/>
      <c r="I193" s="16"/>
      <c r="J193" s="16"/>
    </row>
    <row r="194" spans="1:10" x14ac:dyDescent="0.25">
      <c r="A194" s="25"/>
      <c r="B194" s="31"/>
      <c r="C194" s="26"/>
      <c r="D194" s="26"/>
      <c r="E194" s="26"/>
      <c r="F194" s="26"/>
      <c r="G194" s="35"/>
      <c r="H194" s="36"/>
      <c r="I194" s="16"/>
      <c r="J194" s="16"/>
    </row>
    <row r="195" spans="1:10" x14ac:dyDescent="0.25">
      <c r="A195" s="25"/>
      <c r="B195" s="31"/>
      <c r="C195" s="26" t="s">
        <v>41</v>
      </c>
      <c r="D195" s="26"/>
      <c r="E195" s="26"/>
      <c r="F195" s="26"/>
      <c r="G195" s="35"/>
      <c r="H195" s="36">
        <f>SUM(G197:G200)</f>
        <v>3000</v>
      </c>
      <c r="I195" s="16"/>
      <c r="J195" s="16"/>
    </row>
    <row r="196" spans="1:10" x14ac:dyDescent="0.25">
      <c r="A196" s="25"/>
      <c r="B196" s="31"/>
      <c r="C196" s="26"/>
      <c r="D196" s="26"/>
      <c r="E196" s="26"/>
      <c r="F196" s="26"/>
      <c r="G196" s="35"/>
      <c r="H196" s="36"/>
      <c r="I196" s="16"/>
      <c r="J196" s="16"/>
    </row>
    <row r="197" spans="1:10" x14ac:dyDescent="0.25">
      <c r="A197" s="25" t="s">
        <v>118</v>
      </c>
      <c r="B197" s="31"/>
      <c r="C197" s="26" t="s">
        <v>119</v>
      </c>
      <c r="D197" s="26"/>
      <c r="E197" s="26"/>
      <c r="F197" s="26"/>
      <c r="G197" s="35">
        <v>2000</v>
      </c>
      <c r="H197" s="36"/>
      <c r="I197" s="16"/>
      <c r="J197" s="16"/>
    </row>
    <row r="198" spans="1:10" x14ac:dyDescent="0.25">
      <c r="A198" s="25" t="s">
        <v>120</v>
      </c>
      <c r="B198" s="31"/>
      <c r="C198" s="26" t="s">
        <v>121</v>
      </c>
      <c r="D198" s="26"/>
      <c r="E198" s="26"/>
      <c r="F198" s="26"/>
      <c r="G198" s="35">
        <v>1000</v>
      </c>
      <c r="H198" s="36"/>
      <c r="I198" s="16"/>
      <c r="J198" s="16"/>
    </row>
    <row r="199" spans="1:10" x14ac:dyDescent="0.25">
      <c r="A199" s="25"/>
      <c r="B199" s="31"/>
      <c r="C199" s="26"/>
      <c r="D199" s="26"/>
      <c r="E199" s="26"/>
      <c r="F199" s="26"/>
      <c r="G199" s="35"/>
      <c r="H199" s="36"/>
      <c r="I199" s="16"/>
      <c r="J199" s="16"/>
    </row>
    <row r="200" spans="1:10" x14ac:dyDescent="0.25">
      <c r="A200" s="25"/>
      <c r="B200" s="31"/>
      <c r="C200" s="26"/>
      <c r="D200" s="26"/>
      <c r="E200" s="26"/>
      <c r="F200" s="26"/>
      <c r="G200" s="35"/>
      <c r="H200" s="36"/>
      <c r="I200" s="16"/>
      <c r="J200" s="16"/>
    </row>
    <row r="201" spans="1:10" x14ac:dyDescent="0.25">
      <c r="A201" s="25"/>
      <c r="B201" s="31"/>
      <c r="C201" s="26"/>
      <c r="D201" s="26"/>
      <c r="E201" s="26"/>
      <c r="F201" s="26"/>
      <c r="G201" s="35"/>
      <c r="H201" s="36"/>
      <c r="I201" s="16"/>
      <c r="J201" s="16"/>
    </row>
    <row r="202" spans="1:10" x14ac:dyDescent="0.25">
      <c r="A202" s="25"/>
      <c r="B202" s="31"/>
      <c r="C202" s="26"/>
      <c r="D202" s="26"/>
      <c r="E202" s="26"/>
      <c r="F202" s="26"/>
      <c r="G202" s="35"/>
      <c r="H202" s="36"/>
      <c r="I202" s="16"/>
      <c r="J202" s="16"/>
    </row>
    <row r="203" spans="1:10" x14ac:dyDescent="0.25">
      <c r="A203" s="25"/>
      <c r="B203" s="31"/>
      <c r="C203" s="26"/>
      <c r="D203" s="26"/>
      <c r="E203" s="26"/>
      <c r="F203" s="26"/>
      <c r="G203" s="35"/>
      <c r="H203" s="36"/>
      <c r="I203" s="16"/>
      <c r="J203" s="16"/>
    </row>
    <row r="204" spans="1:10" x14ac:dyDescent="0.25">
      <c r="A204" s="25"/>
      <c r="B204" s="31"/>
      <c r="C204" s="26"/>
      <c r="D204" s="26"/>
      <c r="E204" s="26"/>
      <c r="F204" s="26"/>
      <c r="G204" s="35"/>
      <c r="H204" s="36"/>
      <c r="I204" s="16"/>
      <c r="J204" s="16"/>
    </row>
    <row r="205" spans="1:10" x14ac:dyDescent="0.25">
      <c r="A205" s="25"/>
      <c r="B205" s="37" t="s">
        <v>44</v>
      </c>
      <c r="C205" s="38" t="s">
        <v>45</v>
      </c>
      <c r="D205" s="38"/>
      <c r="E205" s="38"/>
      <c r="F205" s="26"/>
      <c r="G205" s="35"/>
      <c r="H205" s="36"/>
      <c r="I205" s="16"/>
      <c r="J205" s="16"/>
    </row>
    <row r="206" spans="1:10" x14ac:dyDescent="0.25">
      <c r="A206" s="25"/>
      <c r="B206" s="39"/>
      <c r="C206" s="38" t="s">
        <v>46</v>
      </c>
      <c r="D206" s="38"/>
      <c r="E206" s="38"/>
      <c r="F206" s="26"/>
      <c r="G206" s="35"/>
      <c r="H206" s="36"/>
      <c r="I206" s="16"/>
      <c r="J206" s="16"/>
    </row>
    <row r="207" spans="1:10" x14ac:dyDescent="0.25">
      <c r="A207" s="25"/>
      <c r="B207" s="39"/>
      <c r="C207" s="38" t="s">
        <v>52</v>
      </c>
      <c r="D207" s="38"/>
      <c r="E207" s="38"/>
      <c r="F207" s="26"/>
      <c r="G207" s="35"/>
      <c r="H207" s="36"/>
      <c r="I207" s="16"/>
      <c r="J207" s="16"/>
    </row>
    <row r="208" spans="1:10" x14ac:dyDescent="0.25">
      <c r="A208" s="25"/>
      <c r="B208" s="39"/>
      <c r="C208" s="38" t="s">
        <v>47</v>
      </c>
      <c r="D208" s="38"/>
      <c r="E208" s="38"/>
      <c r="F208" s="26"/>
      <c r="G208" s="35"/>
      <c r="H208" s="36"/>
      <c r="I208" s="16"/>
      <c r="J208" s="16"/>
    </row>
    <row r="209" spans="1:10" x14ac:dyDescent="0.25">
      <c r="A209" s="25"/>
      <c r="B209" s="39"/>
      <c r="C209" s="38" t="s">
        <v>48</v>
      </c>
      <c r="D209" s="38"/>
      <c r="E209" s="38"/>
      <c r="F209" s="26"/>
      <c r="G209" s="35"/>
      <c r="H209" s="36"/>
      <c r="I209" s="16"/>
      <c r="J209" s="16"/>
    </row>
    <row r="210" spans="1:10" x14ac:dyDescent="0.25">
      <c r="A210" s="25"/>
      <c r="B210" s="31"/>
      <c r="C210" s="26"/>
      <c r="D210" s="26"/>
      <c r="E210" s="26"/>
      <c r="F210" s="26"/>
      <c r="G210" s="35"/>
      <c r="H210" s="36"/>
      <c r="I210" s="16"/>
      <c r="J210" s="16"/>
    </row>
    <row r="211" spans="1:10" x14ac:dyDescent="0.25">
      <c r="A211" s="25"/>
      <c r="B211" s="31"/>
      <c r="C211" s="26"/>
      <c r="D211" s="26"/>
      <c r="E211" s="26"/>
      <c r="F211" s="26"/>
      <c r="G211" s="35"/>
      <c r="H211" s="36"/>
      <c r="I211" s="16"/>
      <c r="J211" s="16"/>
    </row>
    <row r="212" spans="1:10" x14ac:dyDescent="0.25">
      <c r="A212" s="25"/>
      <c r="B212" s="31"/>
      <c r="C212" s="26"/>
      <c r="D212" s="26"/>
      <c r="E212" s="26"/>
      <c r="F212" s="26"/>
      <c r="G212" s="35"/>
      <c r="H212" s="36"/>
      <c r="I212" s="16"/>
      <c r="J212" s="16"/>
    </row>
    <row r="213" spans="1:10" x14ac:dyDescent="0.25">
      <c r="A213" s="25"/>
      <c r="B213" s="31"/>
      <c r="C213" s="26"/>
      <c r="D213" s="26"/>
      <c r="E213" s="26"/>
      <c r="F213" s="26"/>
      <c r="G213" s="35"/>
      <c r="H213" s="36"/>
      <c r="I213" s="16"/>
      <c r="J213" s="16"/>
    </row>
    <row r="214" spans="1:10" x14ac:dyDescent="0.25">
      <c r="A214" s="25"/>
      <c r="B214" s="31"/>
      <c r="C214" s="26"/>
      <c r="D214" s="26"/>
      <c r="E214" s="26"/>
      <c r="F214" s="26"/>
      <c r="G214" s="35"/>
      <c r="H214" s="36"/>
      <c r="I214" s="16"/>
      <c r="J214" s="16"/>
    </row>
    <row r="215" spans="1:10" x14ac:dyDescent="0.25">
      <c r="A215" s="25"/>
      <c r="B215" s="31"/>
      <c r="C215" s="26" t="s">
        <v>50</v>
      </c>
      <c r="D215" s="26"/>
      <c r="E215" s="26"/>
      <c r="F215" s="26"/>
      <c r="G215" s="35"/>
      <c r="H215" s="36">
        <v>0</v>
      </c>
      <c r="I215" s="16"/>
      <c r="J215" s="16"/>
    </row>
    <row r="216" spans="1:10" x14ac:dyDescent="0.25">
      <c r="A216" s="25"/>
      <c r="B216" s="31"/>
      <c r="C216" s="26"/>
      <c r="D216" s="26"/>
      <c r="E216" s="26"/>
      <c r="F216" s="26"/>
      <c r="G216" s="35"/>
      <c r="H216" s="36"/>
      <c r="I216" s="16"/>
      <c r="J216" s="16"/>
    </row>
    <row r="217" spans="1:10" x14ac:dyDescent="0.25">
      <c r="A217" s="25"/>
      <c r="B217" s="31"/>
      <c r="C217" s="26" t="s">
        <v>50</v>
      </c>
      <c r="D217" s="26"/>
      <c r="E217" s="26"/>
      <c r="F217" s="26"/>
      <c r="G217" s="35">
        <v>0</v>
      </c>
      <c r="H217" s="36"/>
      <c r="I217" s="16"/>
      <c r="J217" s="16"/>
    </row>
    <row r="218" spans="1:10" x14ac:dyDescent="0.25">
      <c r="A218" s="25">
        <v>14</v>
      </c>
      <c r="B218" s="31"/>
      <c r="C218" s="26" t="s">
        <v>49</v>
      </c>
      <c r="D218" s="26"/>
      <c r="E218" s="26"/>
      <c r="F218" s="26"/>
      <c r="G218" s="35">
        <v>0</v>
      </c>
      <c r="H218" s="36"/>
      <c r="I218" s="16"/>
      <c r="J218" s="16"/>
    </row>
    <row r="219" spans="1:10" x14ac:dyDescent="0.25">
      <c r="A219" s="25"/>
      <c r="B219" s="31"/>
      <c r="C219" s="26"/>
      <c r="D219" s="26"/>
      <c r="E219" s="26"/>
      <c r="F219" s="26"/>
      <c r="G219" s="35"/>
      <c r="H219" s="36"/>
      <c r="I219" s="16"/>
      <c r="J219" s="16"/>
    </row>
    <row r="220" spans="1:10" x14ac:dyDescent="0.25">
      <c r="A220" s="25"/>
      <c r="B220" s="31"/>
      <c r="C220" s="26"/>
      <c r="D220" s="26"/>
      <c r="E220" s="26"/>
      <c r="F220" s="26"/>
      <c r="G220" s="35"/>
      <c r="H220" s="36"/>
      <c r="I220" s="16"/>
      <c r="J220" s="16"/>
    </row>
    <row r="221" spans="1:10" x14ac:dyDescent="0.25">
      <c r="A221" s="25"/>
      <c r="B221" s="31"/>
      <c r="C221" s="26"/>
      <c r="D221" s="26"/>
      <c r="E221" s="26"/>
      <c r="F221" s="26"/>
      <c r="G221" s="35"/>
      <c r="H221" s="36"/>
      <c r="I221" s="16"/>
      <c r="J221" s="16"/>
    </row>
    <row r="222" spans="1:10" x14ac:dyDescent="0.25">
      <c r="A222" s="25"/>
      <c r="B222" s="31"/>
      <c r="C222" s="26"/>
      <c r="D222" s="26"/>
      <c r="E222" s="26"/>
      <c r="F222" s="26"/>
      <c r="G222" s="35"/>
      <c r="H222" s="36"/>
      <c r="I222" s="16"/>
      <c r="J222" s="16"/>
    </row>
    <row r="223" spans="1:10" x14ac:dyDescent="0.25">
      <c r="A223" s="25"/>
      <c r="B223" s="31"/>
      <c r="C223" s="42" t="s">
        <v>51</v>
      </c>
      <c r="D223" s="26"/>
      <c r="E223" s="26"/>
      <c r="F223" s="26"/>
      <c r="G223" s="35"/>
      <c r="H223" s="43">
        <f>SUM(H180:H222)</f>
        <v>198599.05000000002</v>
      </c>
      <c r="I223" s="18"/>
      <c r="J223" s="18"/>
    </row>
    <row r="224" spans="1:10" x14ac:dyDescent="0.25">
      <c r="A224" s="25"/>
      <c r="B224" s="31"/>
      <c r="C224" s="26"/>
      <c r="D224" s="26"/>
      <c r="E224" s="26"/>
      <c r="F224" s="26"/>
      <c r="G224" s="35"/>
      <c r="H224" s="36"/>
      <c r="I224" s="16"/>
      <c r="J224" s="16"/>
    </row>
    <row r="225" spans="1:10" x14ac:dyDescent="0.25">
      <c r="A225" s="25"/>
      <c r="B225" s="31"/>
      <c r="C225" s="26"/>
      <c r="D225" s="26"/>
      <c r="E225" s="26"/>
      <c r="F225" s="26"/>
      <c r="G225" s="35" t="s">
        <v>58</v>
      </c>
      <c r="H225" s="36"/>
      <c r="I225" s="16"/>
      <c r="J225" s="16"/>
    </row>
    <row r="226" spans="1:10" x14ac:dyDescent="0.25">
      <c r="A226" s="25"/>
      <c r="B226" s="31"/>
      <c r="C226" s="26"/>
      <c r="D226" s="26"/>
      <c r="E226" s="26"/>
      <c r="F226" s="26"/>
      <c r="G226" s="26"/>
      <c r="H226" s="26"/>
    </row>
    <row r="227" spans="1:10" x14ac:dyDescent="0.25">
      <c r="A227" s="25"/>
      <c r="B227" s="227"/>
      <c r="C227" s="227"/>
      <c r="D227" s="227"/>
      <c r="E227" s="227"/>
      <c r="F227" s="227"/>
      <c r="G227" s="227"/>
      <c r="H227" s="26"/>
    </row>
    <row r="228" spans="1:10" x14ac:dyDescent="0.25">
      <c r="A228" s="25"/>
      <c r="B228" s="227"/>
      <c r="C228" s="227"/>
      <c r="D228" s="227"/>
      <c r="E228" s="227"/>
      <c r="F228" s="227"/>
      <c r="G228" s="227"/>
      <c r="H228" s="26"/>
    </row>
    <row r="229" spans="1:10" x14ac:dyDescent="0.25">
      <c r="A229" s="25"/>
      <c r="B229" s="227" t="s">
        <v>125</v>
      </c>
      <c r="C229" s="227"/>
      <c r="D229" s="227"/>
      <c r="E229" s="227"/>
      <c r="F229" s="227"/>
      <c r="G229" s="227"/>
      <c r="H229" s="26"/>
    </row>
    <row r="230" spans="1:10" x14ac:dyDescent="0.25">
      <c r="A230" s="25"/>
      <c r="B230" s="31"/>
      <c r="C230" s="26"/>
      <c r="D230" s="26"/>
      <c r="E230" s="26"/>
      <c r="F230" s="26"/>
      <c r="G230" s="26"/>
      <c r="H230" s="26"/>
    </row>
    <row r="231" spans="1:10" x14ac:dyDescent="0.25">
      <c r="A231" s="25"/>
      <c r="B231" s="31"/>
      <c r="C231" s="34" t="s">
        <v>35</v>
      </c>
      <c r="D231" s="26"/>
      <c r="E231" s="26"/>
      <c r="F231" s="26"/>
      <c r="G231" s="34" t="s">
        <v>34</v>
      </c>
      <c r="H231" s="34" t="s">
        <v>33</v>
      </c>
      <c r="I231" s="14"/>
      <c r="J231" s="14"/>
    </row>
    <row r="232" spans="1:10" x14ac:dyDescent="0.25">
      <c r="A232" s="25"/>
      <c r="B232" s="31"/>
      <c r="C232" s="26"/>
      <c r="D232" s="26"/>
      <c r="E232" s="26"/>
      <c r="F232" s="26"/>
      <c r="G232" s="35"/>
      <c r="H232" s="36"/>
      <c r="I232" s="16"/>
      <c r="J232" s="16"/>
    </row>
    <row r="233" spans="1:10" x14ac:dyDescent="0.25">
      <c r="A233" s="25"/>
      <c r="B233" s="228" t="s">
        <v>53</v>
      </c>
      <c r="C233" s="228"/>
      <c r="D233" s="26"/>
      <c r="E233" s="26"/>
      <c r="F233" s="26"/>
      <c r="G233" s="35"/>
      <c r="H233" s="36"/>
      <c r="I233" s="16"/>
      <c r="J233" s="16"/>
    </row>
    <row r="234" spans="1:10" x14ac:dyDescent="0.25">
      <c r="A234" s="25"/>
      <c r="B234" s="31"/>
      <c r="C234" s="26"/>
      <c r="D234" s="26"/>
      <c r="E234" s="26"/>
      <c r="F234" s="26"/>
      <c r="G234" s="35"/>
      <c r="H234" s="36"/>
      <c r="I234" s="16"/>
      <c r="J234" s="16"/>
    </row>
    <row r="235" spans="1:10" x14ac:dyDescent="0.25">
      <c r="A235" s="25"/>
      <c r="B235" s="31"/>
      <c r="C235" s="26"/>
      <c r="D235" s="26"/>
      <c r="E235" s="26"/>
      <c r="F235" s="26"/>
      <c r="G235" s="35"/>
      <c r="H235" s="36"/>
      <c r="I235" s="16"/>
      <c r="J235" s="16"/>
    </row>
    <row r="236" spans="1:10" x14ac:dyDescent="0.25">
      <c r="A236" s="25"/>
      <c r="B236" s="31"/>
      <c r="C236" s="29" t="s">
        <v>54</v>
      </c>
      <c r="D236" s="26"/>
      <c r="E236" s="26"/>
      <c r="F236" s="26"/>
      <c r="G236" s="35"/>
      <c r="H236" s="36">
        <f>SUM(G238:G239)</f>
        <v>47500</v>
      </c>
      <c r="I236" s="16"/>
      <c r="J236" s="16"/>
    </row>
    <row r="237" spans="1:10" x14ac:dyDescent="0.25">
      <c r="A237" s="25"/>
      <c r="B237" s="31"/>
      <c r="C237" s="26"/>
      <c r="D237" s="26"/>
      <c r="E237" s="26"/>
      <c r="F237" s="26"/>
      <c r="G237" s="35"/>
      <c r="H237" s="36"/>
      <c r="I237" s="16"/>
      <c r="J237" s="16"/>
    </row>
    <row r="238" spans="1:10" x14ac:dyDescent="0.25">
      <c r="A238" s="25">
        <v>14</v>
      </c>
      <c r="B238" s="31"/>
      <c r="C238" s="26" t="s">
        <v>123</v>
      </c>
      <c r="D238" s="26"/>
      <c r="E238" s="26"/>
      <c r="F238" s="26"/>
      <c r="G238" s="35">
        <v>45500</v>
      </c>
      <c r="H238" s="36"/>
      <c r="I238" s="16"/>
      <c r="J238" s="16"/>
    </row>
    <row r="239" spans="1:10" x14ac:dyDescent="0.25">
      <c r="A239" s="25">
        <v>14</v>
      </c>
      <c r="B239" s="31"/>
      <c r="C239" s="26" t="s">
        <v>74</v>
      </c>
      <c r="D239" s="26"/>
      <c r="E239" s="26"/>
      <c r="F239" s="26"/>
      <c r="G239" s="35">
        <v>2000</v>
      </c>
      <c r="H239" s="36"/>
      <c r="I239" s="16"/>
      <c r="J239" s="16"/>
    </row>
    <row r="240" spans="1:10" x14ac:dyDescent="0.25">
      <c r="A240" s="25"/>
      <c r="B240" s="31"/>
      <c r="C240" s="26"/>
      <c r="D240" s="26"/>
      <c r="E240" s="26"/>
      <c r="F240" s="26"/>
      <c r="G240" s="35"/>
      <c r="H240" s="36"/>
      <c r="I240" s="16"/>
      <c r="J240" s="16"/>
    </row>
    <row r="241" spans="1:10" x14ac:dyDescent="0.25">
      <c r="A241" s="25"/>
      <c r="B241" s="37" t="s">
        <v>37</v>
      </c>
      <c r="C241" s="38" t="s">
        <v>124</v>
      </c>
      <c r="D241" s="38"/>
      <c r="E241" s="38"/>
      <c r="F241" s="26"/>
      <c r="G241" s="35"/>
      <c r="H241" s="36"/>
      <c r="I241" s="16"/>
      <c r="J241" s="16"/>
    </row>
    <row r="242" spans="1:10" x14ac:dyDescent="0.25">
      <c r="A242" s="25"/>
      <c r="B242" s="39"/>
      <c r="C242" s="38"/>
      <c r="D242" s="38"/>
      <c r="E242" s="38"/>
      <c r="F242" s="26"/>
      <c r="G242" s="35"/>
      <c r="H242" s="36"/>
      <c r="I242" s="16"/>
      <c r="J242" s="16"/>
    </row>
    <row r="243" spans="1:10" x14ac:dyDescent="0.25">
      <c r="A243" s="25"/>
      <c r="B243" s="31"/>
      <c r="C243" s="26"/>
      <c r="D243" s="26"/>
      <c r="E243" s="26"/>
      <c r="F243" s="26"/>
      <c r="G243" s="35"/>
      <c r="H243" s="36"/>
      <c r="I243" s="16"/>
      <c r="J243" s="16"/>
    </row>
    <row r="244" spans="1:10" x14ac:dyDescent="0.25">
      <c r="A244" s="25"/>
      <c r="B244" s="31"/>
      <c r="C244" s="26"/>
      <c r="D244" s="26"/>
      <c r="E244" s="26"/>
      <c r="F244" s="26"/>
      <c r="G244" s="35"/>
      <c r="H244" s="36"/>
      <c r="I244" s="16"/>
      <c r="J244" s="16"/>
    </row>
    <row r="245" spans="1:10" x14ac:dyDescent="0.25">
      <c r="A245" s="25"/>
      <c r="B245" s="31"/>
      <c r="C245" s="29" t="s">
        <v>55</v>
      </c>
      <c r="D245" s="26"/>
      <c r="E245" s="26"/>
      <c r="F245" s="26"/>
      <c r="G245" s="35"/>
      <c r="H245" s="36">
        <f>SUM(H248:H271)</f>
        <v>175418.32</v>
      </c>
      <c r="I245" s="16"/>
      <c r="J245" s="16"/>
    </row>
    <row r="246" spans="1:10" x14ac:dyDescent="0.25">
      <c r="A246" s="25"/>
      <c r="B246" s="31"/>
      <c r="C246" s="26"/>
      <c r="D246" s="26"/>
      <c r="E246" s="26"/>
      <c r="F246" s="26"/>
      <c r="G246" s="35"/>
      <c r="H246" s="36"/>
      <c r="I246" s="16"/>
      <c r="J246" s="16"/>
    </row>
    <row r="247" spans="1:10" x14ac:dyDescent="0.25">
      <c r="A247" s="25"/>
      <c r="B247" s="31"/>
      <c r="C247" s="26"/>
      <c r="D247" s="26"/>
      <c r="E247" s="26"/>
      <c r="F247" s="26"/>
      <c r="G247" s="35"/>
      <c r="H247" s="36"/>
      <c r="I247" s="16"/>
      <c r="J247" s="16"/>
    </row>
    <row r="248" spans="1:10" x14ac:dyDescent="0.25">
      <c r="A248" s="25"/>
      <c r="B248" s="31"/>
      <c r="C248" s="26"/>
      <c r="D248" s="26"/>
      <c r="E248" s="26"/>
      <c r="F248" s="26"/>
      <c r="G248" s="35"/>
      <c r="H248" s="36"/>
      <c r="I248" s="16"/>
      <c r="J248" s="16"/>
    </row>
    <row r="249" spans="1:10" x14ac:dyDescent="0.25">
      <c r="A249" s="25">
        <v>11</v>
      </c>
      <c r="B249" s="31"/>
      <c r="C249" s="26" t="s">
        <v>62</v>
      </c>
      <c r="D249" s="26"/>
      <c r="E249" s="44" t="s">
        <v>66</v>
      </c>
      <c r="F249" s="26"/>
      <c r="G249" s="35">
        <f>'A 1'!C32</f>
        <v>9337</v>
      </c>
      <c r="H249" s="36">
        <f>SUM(G249:G251)</f>
        <v>27298</v>
      </c>
      <c r="I249" s="16"/>
      <c r="J249" s="16"/>
    </row>
    <row r="250" spans="1:10" x14ac:dyDescent="0.25">
      <c r="A250" s="25">
        <v>12</v>
      </c>
      <c r="B250" s="31"/>
      <c r="C250" s="26" t="s">
        <v>62</v>
      </c>
      <c r="D250" s="26"/>
      <c r="E250" s="44" t="s">
        <v>67</v>
      </c>
      <c r="F250" s="26"/>
      <c r="G250" s="35">
        <f>'A 2'!C32</f>
        <v>12770</v>
      </c>
      <c r="H250" s="36"/>
      <c r="I250" s="16"/>
      <c r="J250" s="16"/>
    </row>
    <row r="251" spans="1:10" x14ac:dyDescent="0.25">
      <c r="A251" s="25">
        <v>13</v>
      </c>
      <c r="B251" s="31"/>
      <c r="C251" s="26" t="s">
        <v>62</v>
      </c>
      <c r="D251" s="26"/>
      <c r="E251" s="44" t="s">
        <v>68</v>
      </c>
      <c r="F251" s="26"/>
      <c r="G251" s="35">
        <f>'A 3'!C32</f>
        <v>5191</v>
      </c>
      <c r="H251" s="36"/>
      <c r="I251" s="16"/>
      <c r="J251" s="16"/>
    </row>
    <row r="252" spans="1:10" x14ac:dyDescent="0.25">
      <c r="A252" s="25"/>
      <c r="B252" s="31"/>
      <c r="C252" s="26"/>
      <c r="D252" s="26"/>
      <c r="E252" s="26"/>
      <c r="F252" s="26"/>
      <c r="G252" s="35"/>
      <c r="H252" s="36"/>
      <c r="I252" s="16"/>
      <c r="J252" s="16"/>
    </row>
    <row r="253" spans="1:10" x14ac:dyDescent="0.25">
      <c r="A253" s="25">
        <v>15</v>
      </c>
      <c r="B253" s="31"/>
      <c r="C253" s="26" t="s">
        <v>60</v>
      </c>
      <c r="D253" s="26"/>
      <c r="E253" s="45" t="s">
        <v>69</v>
      </c>
      <c r="F253" s="26"/>
      <c r="G253" s="35">
        <f>'A 4'!N54*2</f>
        <v>31772</v>
      </c>
      <c r="H253" s="36">
        <f>SUM(G253:G255)</f>
        <v>77190.319999999992</v>
      </c>
      <c r="I253" s="16"/>
      <c r="J253" s="16"/>
    </row>
    <row r="254" spans="1:10" x14ac:dyDescent="0.25">
      <c r="A254" s="25">
        <v>16</v>
      </c>
      <c r="B254" s="31"/>
      <c r="C254" s="26" t="s">
        <v>60</v>
      </c>
      <c r="D254" s="26"/>
      <c r="E254" s="45" t="s">
        <v>70</v>
      </c>
      <c r="F254" s="26"/>
      <c r="G254" s="35">
        <f>'A 5'!N34*2</f>
        <v>24998.079999999994</v>
      </c>
      <c r="H254" s="36"/>
      <c r="I254" s="16"/>
      <c r="J254" s="16"/>
    </row>
    <row r="255" spans="1:10" x14ac:dyDescent="0.25">
      <c r="A255" s="25">
        <v>17</v>
      </c>
      <c r="B255" s="31"/>
      <c r="C255" s="26" t="s">
        <v>60</v>
      </c>
      <c r="D255" s="26"/>
      <c r="E255" s="45" t="s">
        <v>71</v>
      </c>
      <c r="F255" s="26"/>
      <c r="G255" s="35">
        <f>'A 6'!N23*2</f>
        <v>20420.239999999998</v>
      </c>
      <c r="H255" s="36"/>
      <c r="I255" s="16"/>
      <c r="J255" s="16"/>
    </row>
    <row r="256" spans="1:10" x14ac:dyDescent="0.25">
      <c r="A256" s="25"/>
      <c r="B256" s="31"/>
      <c r="C256" s="26"/>
      <c r="D256" s="26"/>
      <c r="E256" s="26"/>
      <c r="F256" s="26"/>
      <c r="G256" s="35"/>
      <c r="H256" s="36"/>
      <c r="I256" s="16"/>
      <c r="J256" s="16"/>
    </row>
    <row r="257" spans="1:10" x14ac:dyDescent="0.25">
      <c r="A257" s="25">
        <v>14</v>
      </c>
      <c r="B257" s="31"/>
      <c r="C257" s="26" t="s">
        <v>64</v>
      </c>
      <c r="D257" s="26"/>
      <c r="E257" s="46" t="s">
        <v>128</v>
      </c>
      <c r="F257" s="26"/>
      <c r="G257" s="47">
        <f>'A 7'!D33</f>
        <v>32460</v>
      </c>
      <c r="H257" s="36">
        <f>SUM(G257)</f>
        <v>32460</v>
      </c>
      <c r="I257" s="71"/>
      <c r="J257" s="16"/>
    </row>
    <row r="258" spans="1:10" x14ac:dyDescent="0.25">
      <c r="A258" s="25"/>
      <c r="B258" s="31"/>
      <c r="C258" s="26"/>
      <c r="D258" s="26"/>
      <c r="E258" s="26"/>
      <c r="F258" s="26"/>
      <c r="G258" s="35"/>
      <c r="H258" s="36"/>
      <c r="I258" s="16"/>
      <c r="J258" s="16"/>
    </row>
    <row r="259" spans="1:10" x14ac:dyDescent="0.25">
      <c r="A259" s="25"/>
      <c r="B259" s="31"/>
      <c r="C259" s="26"/>
      <c r="D259" s="26"/>
      <c r="E259" s="26"/>
      <c r="F259" s="26"/>
      <c r="G259" s="35"/>
      <c r="H259" s="36"/>
      <c r="I259" s="16"/>
      <c r="J259" s="16"/>
    </row>
    <row r="260" spans="1:10" x14ac:dyDescent="0.25">
      <c r="A260" s="25"/>
      <c r="B260" s="31"/>
      <c r="C260" s="226" t="s">
        <v>59</v>
      </c>
      <c r="D260" s="226"/>
      <c r="E260" s="226"/>
      <c r="F260" s="26"/>
      <c r="G260" s="35"/>
      <c r="H260" s="36"/>
      <c r="I260" s="16"/>
      <c r="J260" s="16"/>
    </row>
    <row r="261" spans="1:10" x14ac:dyDescent="0.25">
      <c r="A261" s="25"/>
      <c r="B261" s="31"/>
      <c r="C261" s="26"/>
      <c r="D261" s="26"/>
      <c r="E261" s="26"/>
      <c r="F261" s="26"/>
      <c r="G261" s="35"/>
      <c r="H261" s="36"/>
      <c r="I261" s="16"/>
      <c r="J261" s="16"/>
    </row>
    <row r="262" spans="1:10" x14ac:dyDescent="0.25">
      <c r="A262" s="25">
        <v>11</v>
      </c>
      <c r="B262" s="31"/>
      <c r="C262" s="26" t="s">
        <v>134</v>
      </c>
      <c r="D262" s="26"/>
      <c r="E262" s="49" t="s">
        <v>72</v>
      </c>
      <c r="F262" s="26"/>
      <c r="G262" s="35">
        <f>'A 8'!C32</f>
        <v>0</v>
      </c>
      <c r="H262" s="36">
        <f>SUM(G262:G269)</f>
        <v>38470</v>
      </c>
      <c r="I262" s="16"/>
      <c r="J262" s="16"/>
    </row>
    <row r="263" spans="1:10" x14ac:dyDescent="0.25">
      <c r="A263" s="25">
        <v>12</v>
      </c>
      <c r="B263" s="31"/>
      <c r="C263" s="26" t="s">
        <v>134</v>
      </c>
      <c r="D263" s="26"/>
      <c r="E263" s="49" t="s">
        <v>73</v>
      </c>
      <c r="F263" s="26"/>
      <c r="G263" s="35">
        <f>'A 9'!C32</f>
        <v>2080</v>
      </c>
      <c r="H263" s="36"/>
      <c r="I263" s="16"/>
      <c r="J263" s="16"/>
    </row>
    <row r="264" spans="1:10" x14ac:dyDescent="0.25">
      <c r="A264" s="25">
        <v>13</v>
      </c>
      <c r="B264" s="31"/>
      <c r="C264" s="26" t="s">
        <v>134</v>
      </c>
      <c r="D264" s="26"/>
      <c r="E264" s="49" t="s">
        <v>112</v>
      </c>
      <c r="F264" s="26"/>
      <c r="G264" s="35">
        <f>'A 10'!C32</f>
        <v>27400</v>
      </c>
      <c r="H264" s="36"/>
      <c r="I264" s="16"/>
      <c r="J264" s="16"/>
    </row>
    <row r="265" spans="1:10" x14ac:dyDescent="0.25">
      <c r="A265" s="25"/>
      <c r="B265" s="31"/>
      <c r="C265" s="26"/>
      <c r="D265" s="26"/>
      <c r="E265" s="26"/>
      <c r="F265" s="26"/>
      <c r="G265" s="35"/>
      <c r="H265" s="36"/>
      <c r="I265" s="16"/>
      <c r="J265" s="16"/>
    </row>
    <row r="266" spans="1:10" x14ac:dyDescent="0.25">
      <c r="A266" s="25">
        <v>11</v>
      </c>
      <c r="B266" s="31"/>
      <c r="C266" s="26" t="s">
        <v>181</v>
      </c>
      <c r="D266" s="26"/>
      <c r="E266" s="50" t="s">
        <v>135</v>
      </c>
      <c r="F266" s="26"/>
      <c r="G266" s="35">
        <f>'A 11'!C22</f>
        <v>4990</v>
      </c>
      <c r="H266" s="36"/>
      <c r="I266" s="16"/>
      <c r="J266" s="16"/>
    </row>
    <row r="267" spans="1:10" x14ac:dyDescent="0.25">
      <c r="A267" s="25">
        <v>12</v>
      </c>
      <c r="B267" s="31"/>
      <c r="C267" s="26" t="s">
        <v>181</v>
      </c>
      <c r="D267" s="26"/>
      <c r="E267" s="50" t="s">
        <v>136</v>
      </c>
      <c r="F267" s="26"/>
      <c r="G267" s="35">
        <f>'A 12'!C22</f>
        <v>3000</v>
      </c>
      <c r="H267" s="36"/>
      <c r="I267" s="16"/>
      <c r="J267" s="16"/>
    </row>
    <row r="268" spans="1:10" x14ac:dyDescent="0.25">
      <c r="A268" s="25">
        <v>13</v>
      </c>
      <c r="B268" s="31"/>
      <c r="C268" s="26" t="s">
        <v>181</v>
      </c>
      <c r="D268" s="26"/>
      <c r="E268" s="50" t="s">
        <v>137</v>
      </c>
      <c r="F268" s="26"/>
      <c r="G268" s="35">
        <f>'A 13'!C22</f>
        <v>1000</v>
      </c>
      <c r="H268" s="36"/>
      <c r="I268" s="16"/>
      <c r="J268" s="16"/>
    </row>
    <row r="269" spans="1:10" ht="15.75" thickBot="1" x14ac:dyDescent="0.3">
      <c r="A269" s="25"/>
      <c r="B269" s="31"/>
      <c r="C269" s="26"/>
      <c r="D269" s="26"/>
      <c r="E269" s="32"/>
      <c r="F269" s="26"/>
      <c r="G269" s="35"/>
      <c r="H269" s="36"/>
      <c r="I269" s="16"/>
      <c r="J269" s="16"/>
    </row>
    <row r="270" spans="1:10" ht="15.75" thickBot="1" x14ac:dyDescent="0.3">
      <c r="A270" s="25"/>
      <c r="B270" s="31"/>
      <c r="C270" s="26" t="s">
        <v>138</v>
      </c>
      <c r="D270" s="26"/>
      <c r="E270" s="26"/>
      <c r="F270" s="26"/>
      <c r="G270" s="51">
        <f>H276-H272</f>
        <v>-24319.26999999999</v>
      </c>
      <c r="H270" s="36"/>
      <c r="I270" s="16"/>
      <c r="J270" s="16"/>
    </row>
    <row r="271" spans="1:10" x14ac:dyDescent="0.25">
      <c r="A271" s="25"/>
      <c r="B271" s="31"/>
      <c r="C271" s="26"/>
      <c r="D271" s="26"/>
      <c r="E271" s="26"/>
      <c r="F271" s="26"/>
      <c r="G271" s="35"/>
      <c r="H271" s="36" t="s">
        <v>95</v>
      </c>
      <c r="I271" s="16"/>
      <c r="J271" s="16"/>
    </row>
    <row r="272" spans="1:10" x14ac:dyDescent="0.25">
      <c r="A272" s="25"/>
      <c r="B272" s="31"/>
      <c r="C272" s="42" t="s">
        <v>61</v>
      </c>
      <c r="D272" s="26"/>
      <c r="E272" s="26"/>
      <c r="F272" s="26"/>
      <c r="G272" s="35"/>
      <c r="H272" s="36">
        <f>H236+H245</f>
        <v>222918.32</v>
      </c>
      <c r="I272" s="16"/>
      <c r="J272" s="16"/>
    </row>
    <row r="273" spans="1:10" x14ac:dyDescent="0.25">
      <c r="A273" s="25"/>
      <c r="B273" s="31"/>
      <c r="C273" s="26"/>
      <c r="D273" s="26"/>
      <c r="E273" s="26"/>
      <c r="F273" s="26"/>
      <c r="G273" s="35"/>
      <c r="H273" s="36"/>
      <c r="I273" s="16"/>
      <c r="J273" s="16"/>
    </row>
    <row r="274" spans="1:10" x14ac:dyDescent="0.25">
      <c r="A274" s="25"/>
      <c r="B274" s="31"/>
      <c r="C274" s="42"/>
      <c r="D274" s="26"/>
      <c r="E274" s="26"/>
      <c r="F274" s="26"/>
      <c r="G274" s="35"/>
      <c r="H274" s="36"/>
      <c r="I274" s="16"/>
      <c r="J274" s="16"/>
    </row>
    <row r="275" spans="1:10" x14ac:dyDescent="0.25">
      <c r="A275" s="25"/>
      <c r="B275" s="31"/>
      <c r="C275" s="26"/>
      <c r="D275" s="26"/>
      <c r="E275" s="26"/>
      <c r="F275" s="34" t="s">
        <v>36</v>
      </c>
      <c r="G275" s="52"/>
      <c r="H275" s="43">
        <f>H223</f>
        <v>198599.05000000002</v>
      </c>
      <c r="I275" s="18"/>
      <c r="J275" s="18"/>
    </row>
    <row r="276" spans="1:10" x14ac:dyDescent="0.25">
      <c r="A276" s="25"/>
      <c r="B276" s="31"/>
      <c r="C276" s="26"/>
      <c r="D276" s="26"/>
      <c r="E276" s="26"/>
      <c r="F276" s="34" t="s">
        <v>53</v>
      </c>
      <c r="G276" s="52"/>
      <c r="H276" s="43">
        <f>H275</f>
        <v>198599.05000000002</v>
      </c>
      <c r="I276" s="18"/>
      <c r="J276" s="18"/>
    </row>
    <row r="277" spans="1:10" x14ac:dyDescent="0.25">
      <c r="A277" s="25"/>
      <c r="B277" s="31"/>
      <c r="C277" s="26"/>
      <c r="D277" s="26"/>
      <c r="E277" s="26"/>
      <c r="F277" s="26"/>
      <c r="G277" s="35"/>
      <c r="H277" s="36"/>
      <c r="I277" s="16"/>
      <c r="J277" s="16"/>
    </row>
    <row r="278" spans="1:10" x14ac:dyDescent="0.25">
      <c r="A278" s="25"/>
      <c r="B278" s="31"/>
      <c r="C278" s="26"/>
      <c r="D278" s="26"/>
      <c r="E278" s="26"/>
      <c r="F278" s="26"/>
      <c r="G278" s="35"/>
      <c r="H278" s="36">
        <f>H275-H276</f>
        <v>0</v>
      </c>
      <c r="I278" s="16"/>
      <c r="J278" s="16"/>
    </row>
    <row r="279" spans="1:10" x14ac:dyDescent="0.25">
      <c r="A279" s="25"/>
      <c r="B279" s="31"/>
      <c r="C279" s="26"/>
      <c r="D279" s="26"/>
      <c r="E279" s="26"/>
      <c r="F279" s="26"/>
      <c r="G279" s="35"/>
      <c r="H279" s="36"/>
      <c r="I279" s="16"/>
      <c r="J279" s="16"/>
    </row>
    <row r="280" spans="1:10" x14ac:dyDescent="0.25">
      <c r="A280" s="25"/>
      <c r="B280" s="31"/>
      <c r="C280" s="26"/>
      <c r="D280" s="26"/>
      <c r="E280" s="26"/>
      <c r="F280" s="26"/>
      <c r="G280" s="35"/>
      <c r="H280" s="36"/>
      <c r="I280" s="16"/>
      <c r="J280" s="16"/>
    </row>
    <row r="281" spans="1:10" x14ac:dyDescent="0.25">
      <c r="A281" s="2"/>
      <c r="B281" s="2"/>
      <c r="I281" s="16"/>
      <c r="J281" s="16"/>
    </row>
    <row r="282" spans="1:10" x14ac:dyDescent="0.25">
      <c r="A282" s="2"/>
      <c r="B282" s="2"/>
      <c r="I282" s="16"/>
      <c r="J282" s="16"/>
    </row>
    <row r="283" spans="1:10" x14ac:dyDescent="0.25">
      <c r="A283" s="2"/>
      <c r="B283" s="4"/>
      <c r="I283" s="16"/>
      <c r="J283" s="16"/>
    </row>
    <row r="284" spans="1:10" x14ac:dyDescent="0.25">
      <c r="A284" s="2"/>
      <c r="B284" s="2"/>
      <c r="I284" s="16"/>
      <c r="J284" s="16"/>
    </row>
    <row r="285" spans="1:10" x14ac:dyDescent="0.25">
      <c r="A285" s="2"/>
      <c r="B285" s="223"/>
      <c r="C285" s="223"/>
      <c r="D285" s="223"/>
      <c r="E285" s="223"/>
      <c r="F285" s="223"/>
      <c r="G285" s="223"/>
      <c r="I285" s="16"/>
      <c r="J285" s="16"/>
    </row>
    <row r="286" spans="1:10" x14ac:dyDescent="0.25">
      <c r="A286" s="2"/>
      <c r="B286" s="223"/>
      <c r="C286" s="223"/>
      <c r="D286" s="223"/>
      <c r="E286" s="223"/>
      <c r="F286" s="223"/>
      <c r="G286" s="223"/>
      <c r="I286" s="16"/>
      <c r="J286" s="16"/>
    </row>
    <row r="287" spans="1:10" x14ac:dyDescent="0.25">
      <c r="A287" s="2"/>
      <c r="B287" s="223"/>
      <c r="C287" s="223"/>
      <c r="D287" s="223"/>
      <c r="E287" s="223"/>
      <c r="F287" s="223"/>
      <c r="G287" s="223"/>
      <c r="I287" s="16"/>
      <c r="J287" s="16"/>
    </row>
    <row r="288" spans="1:10" x14ac:dyDescent="0.25">
      <c r="A288" s="2"/>
      <c r="B288" s="223"/>
      <c r="C288" s="223"/>
      <c r="D288" s="223"/>
      <c r="E288" s="223"/>
      <c r="F288" s="223"/>
      <c r="G288" s="223"/>
      <c r="I288" s="16"/>
      <c r="J288" s="16"/>
    </row>
    <row r="289" spans="1:10" x14ac:dyDescent="0.25">
      <c r="A289" s="2"/>
      <c r="B289" s="223"/>
      <c r="C289" s="223"/>
      <c r="D289" s="223"/>
      <c r="E289" s="223"/>
      <c r="F289" s="223"/>
      <c r="G289" s="223"/>
      <c r="I289" s="16"/>
      <c r="J289" s="16"/>
    </row>
    <row r="290" spans="1:10" x14ac:dyDescent="0.25">
      <c r="A290" s="2"/>
      <c r="B290" s="225"/>
      <c r="C290" s="225"/>
      <c r="D290" s="225"/>
      <c r="E290" s="225"/>
      <c r="F290" s="225"/>
      <c r="G290" s="225"/>
      <c r="I290" s="16"/>
      <c r="J290" s="16"/>
    </row>
    <row r="291" spans="1:10" x14ac:dyDescent="0.25">
      <c r="A291" s="2"/>
      <c r="B291" s="223"/>
      <c r="C291" s="223"/>
      <c r="D291" s="223"/>
      <c r="E291" s="223"/>
      <c r="F291" s="223"/>
      <c r="G291" s="223"/>
      <c r="I291" s="16"/>
      <c r="J291" s="16"/>
    </row>
    <row r="292" spans="1:10" x14ac:dyDescent="0.25">
      <c r="A292" s="2"/>
      <c r="B292" s="225"/>
      <c r="C292" s="225"/>
      <c r="D292" s="225"/>
      <c r="E292" s="225"/>
      <c r="F292" s="225"/>
      <c r="G292" s="225"/>
      <c r="I292" s="16"/>
      <c r="J292" s="16"/>
    </row>
    <row r="293" spans="1:10" x14ac:dyDescent="0.25">
      <c r="A293" s="2"/>
      <c r="B293" s="223"/>
      <c r="C293" s="223"/>
      <c r="D293" s="223"/>
      <c r="E293" s="223"/>
      <c r="F293" s="223"/>
      <c r="G293" s="223"/>
      <c r="I293" s="16"/>
      <c r="J293" s="16"/>
    </row>
    <row r="294" spans="1:10" x14ac:dyDescent="0.25">
      <c r="A294" s="2"/>
      <c r="B294" s="225"/>
      <c r="C294" s="225"/>
      <c r="D294" s="225"/>
      <c r="E294" s="225"/>
      <c r="F294" s="225"/>
      <c r="G294" s="225"/>
      <c r="I294" s="16"/>
      <c r="J294" s="16"/>
    </row>
    <row r="295" spans="1:10" x14ac:dyDescent="0.25">
      <c r="A295" s="2"/>
      <c r="B295" s="223"/>
      <c r="C295" s="223"/>
      <c r="D295" s="223"/>
      <c r="E295" s="223"/>
      <c r="F295" s="223"/>
      <c r="G295" s="223"/>
      <c r="I295" s="16"/>
      <c r="J295" s="16"/>
    </row>
    <row r="296" spans="1:10" x14ac:dyDescent="0.25">
      <c r="A296" s="2"/>
      <c r="B296" s="223"/>
      <c r="C296" s="223"/>
      <c r="D296" s="223"/>
      <c r="E296" s="223"/>
      <c r="F296" s="223"/>
      <c r="G296" s="223"/>
      <c r="I296" s="16"/>
      <c r="J296" s="16"/>
    </row>
    <row r="297" spans="1:10" x14ac:dyDescent="0.25">
      <c r="A297" s="2"/>
      <c r="B297" s="223"/>
      <c r="C297" s="223"/>
      <c r="D297" s="223"/>
      <c r="E297" s="223"/>
      <c r="F297" s="223"/>
      <c r="G297" s="223"/>
      <c r="I297" s="16"/>
      <c r="J297" s="16"/>
    </row>
    <row r="298" spans="1:10" x14ac:dyDescent="0.25">
      <c r="A298" s="2"/>
      <c r="B298" s="223"/>
      <c r="C298" s="223"/>
      <c r="D298" s="223"/>
      <c r="E298" s="223"/>
      <c r="F298" s="223"/>
      <c r="G298" s="223"/>
      <c r="I298" s="16"/>
      <c r="J298" s="16"/>
    </row>
    <row r="299" spans="1:10" x14ac:dyDescent="0.25">
      <c r="A299" s="2"/>
      <c r="B299" s="223"/>
      <c r="C299" s="223"/>
      <c r="D299" s="223"/>
      <c r="E299" s="223"/>
      <c r="F299" s="223"/>
      <c r="G299" s="223"/>
      <c r="I299" s="16"/>
      <c r="J299" s="16"/>
    </row>
    <row r="300" spans="1:10" x14ac:dyDescent="0.25">
      <c r="A300" s="2"/>
      <c r="B300" s="223"/>
      <c r="C300" s="223"/>
      <c r="D300" s="223"/>
      <c r="E300" s="223"/>
      <c r="F300" s="223"/>
      <c r="G300" s="223"/>
      <c r="I300" s="16"/>
      <c r="J300" s="16"/>
    </row>
    <row r="301" spans="1:10" x14ac:dyDescent="0.25">
      <c r="A301" s="2"/>
      <c r="B301" s="223"/>
      <c r="C301" s="223"/>
      <c r="D301" s="223"/>
      <c r="E301" s="223"/>
      <c r="F301" s="223"/>
      <c r="G301" s="223"/>
      <c r="I301" s="16"/>
      <c r="J301" s="16"/>
    </row>
    <row r="302" spans="1:10" x14ac:dyDescent="0.25">
      <c r="A302" s="2"/>
      <c r="B302" s="223"/>
      <c r="C302" s="223"/>
      <c r="D302" s="223"/>
      <c r="E302" s="223"/>
      <c r="F302" s="223"/>
      <c r="G302" s="223"/>
      <c r="I302" s="16"/>
      <c r="J302" s="16"/>
    </row>
    <row r="303" spans="1:10" x14ac:dyDescent="0.25">
      <c r="A303" s="2"/>
      <c r="B303" s="223"/>
      <c r="C303" s="223"/>
      <c r="D303" s="223"/>
      <c r="E303" s="223"/>
      <c r="F303" s="223"/>
      <c r="G303" s="223"/>
      <c r="I303" s="16"/>
      <c r="J303" s="16"/>
    </row>
    <row r="304" spans="1:10" x14ac:dyDescent="0.25">
      <c r="A304" s="2"/>
      <c r="B304" s="223"/>
      <c r="C304" s="223"/>
      <c r="D304" s="223"/>
      <c r="E304" s="223"/>
      <c r="F304" s="223"/>
      <c r="G304" s="223"/>
      <c r="I304" s="16"/>
      <c r="J304" s="16"/>
    </row>
    <row r="305" spans="1:10" x14ac:dyDescent="0.25">
      <c r="A305" s="2"/>
      <c r="B305" s="223"/>
      <c r="C305" s="223"/>
      <c r="D305" s="223"/>
      <c r="E305" s="223"/>
      <c r="F305" s="223"/>
      <c r="G305" s="223"/>
      <c r="I305" s="16"/>
      <c r="J305" s="16"/>
    </row>
    <row r="306" spans="1:10" x14ac:dyDescent="0.25">
      <c r="A306" s="2"/>
      <c r="B306" s="223"/>
      <c r="C306" s="223"/>
      <c r="D306" s="223"/>
      <c r="E306" s="223"/>
      <c r="F306" s="223"/>
      <c r="G306" s="223"/>
      <c r="I306" s="16"/>
      <c r="J306" s="16"/>
    </row>
    <row r="307" spans="1:10" x14ac:dyDescent="0.25">
      <c r="A307" s="2"/>
      <c r="B307" s="223"/>
      <c r="C307" s="223"/>
      <c r="D307" s="223"/>
      <c r="E307" s="223"/>
      <c r="F307" s="223"/>
      <c r="G307" s="223"/>
      <c r="I307" s="16"/>
      <c r="J307" s="16"/>
    </row>
    <row r="308" spans="1:10" x14ac:dyDescent="0.25">
      <c r="A308" s="2"/>
      <c r="B308" s="223"/>
      <c r="C308" s="223"/>
      <c r="D308" s="223"/>
      <c r="E308" s="223"/>
      <c r="F308" s="223"/>
      <c r="G308" s="223"/>
      <c r="I308" s="16"/>
      <c r="J308" s="16"/>
    </row>
    <row r="309" spans="1:10" x14ac:dyDescent="0.25">
      <c r="A309" s="2"/>
      <c r="B309" s="223"/>
      <c r="C309" s="223"/>
      <c r="D309" s="223"/>
      <c r="E309" s="223"/>
      <c r="F309" s="223"/>
      <c r="G309" s="223"/>
      <c r="I309" s="16"/>
      <c r="J309" s="16"/>
    </row>
    <row r="310" spans="1:10" x14ac:dyDescent="0.25">
      <c r="A310" s="2"/>
      <c r="B310" s="2"/>
      <c r="I310" s="16"/>
      <c r="J310" s="16"/>
    </row>
    <row r="311" spans="1:10" x14ac:dyDescent="0.25">
      <c r="A311" s="2"/>
      <c r="B311" s="2"/>
      <c r="I311" s="16"/>
      <c r="J311" s="16"/>
    </row>
    <row r="312" spans="1:10" x14ac:dyDescent="0.25">
      <c r="A312" s="2"/>
      <c r="B312" s="2"/>
      <c r="I312" s="16"/>
      <c r="J312" s="16"/>
    </row>
    <row r="313" spans="1:10" x14ac:dyDescent="0.25">
      <c r="A313" s="2"/>
      <c r="B313" s="2"/>
      <c r="I313" s="16"/>
      <c r="J313" s="16"/>
    </row>
    <row r="314" spans="1:10" x14ac:dyDescent="0.25">
      <c r="A314" s="2"/>
      <c r="B314" s="2"/>
      <c r="I314" s="16"/>
      <c r="J314" s="16"/>
    </row>
    <row r="315" spans="1:10" x14ac:dyDescent="0.25">
      <c r="A315" s="2"/>
      <c r="B315" s="2"/>
      <c r="I315" s="16"/>
      <c r="J315" s="16"/>
    </row>
    <row r="316" spans="1:10" x14ac:dyDescent="0.25">
      <c r="A316" s="2"/>
      <c r="B316" s="2"/>
      <c r="I316" s="16"/>
      <c r="J316" s="16"/>
    </row>
    <row r="317" spans="1:10" x14ac:dyDescent="0.25">
      <c r="A317" s="2"/>
      <c r="B317" s="2"/>
      <c r="I317" s="16"/>
      <c r="J317" s="16"/>
    </row>
    <row r="318" spans="1:10" x14ac:dyDescent="0.25">
      <c r="A318" s="2"/>
      <c r="B318" s="2"/>
      <c r="I318" s="16"/>
      <c r="J318" s="16"/>
    </row>
    <row r="319" spans="1:10" x14ac:dyDescent="0.25">
      <c r="A319" s="2"/>
      <c r="B319" s="2"/>
      <c r="I319" s="16"/>
      <c r="J319" s="16"/>
    </row>
    <row r="320" spans="1:10" x14ac:dyDescent="0.25">
      <c r="A320" s="2"/>
      <c r="B320" s="2"/>
      <c r="I320" s="16"/>
      <c r="J320" s="16"/>
    </row>
    <row r="321" spans="1:10" x14ac:dyDescent="0.25">
      <c r="A321" s="2"/>
      <c r="B321" s="2"/>
      <c r="I321" s="16"/>
      <c r="J321" s="16"/>
    </row>
    <row r="322" spans="1:10" x14ac:dyDescent="0.25">
      <c r="A322" s="2"/>
      <c r="B322" s="2"/>
      <c r="I322" s="16"/>
      <c r="J322" s="16"/>
    </row>
    <row r="323" spans="1:10" x14ac:dyDescent="0.25">
      <c r="A323" s="2"/>
      <c r="B323" s="2"/>
      <c r="I323" s="16"/>
      <c r="J323" s="16"/>
    </row>
    <row r="324" spans="1:10" x14ac:dyDescent="0.25">
      <c r="A324" s="2"/>
      <c r="B324" s="2"/>
      <c r="I324" s="16"/>
      <c r="J324" s="16"/>
    </row>
    <row r="325" spans="1:10" x14ac:dyDescent="0.25">
      <c r="A325" s="2"/>
      <c r="B325" s="2"/>
      <c r="I325" s="16"/>
      <c r="J325" s="16"/>
    </row>
    <row r="326" spans="1:10" x14ac:dyDescent="0.25">
      <c r="A326" s="2"/>
      <c r="B326" s="2"/>
      <c r="I326" s="16"/>
      <c r="J326" s="16"/>
    </row>
    <row r="327" spans="1:10" x14ac:dyDescent="0.25">
      <c r="A327" s="2"/>
      <c r="B327" s="2"/>
      <c r="I327" s="16"/>
      <c r="J327" s="16"/>
    </row>
    <row r="328" spans="1:10" x14ac:dyDescent="0.25">
      <c r="A328" s="2"/>
      <c r="B328" s="2"/>
      <c r="I328" s="16"/>
      <c r="J328" s="16"/>
    </row>
    <row r="329" spans="1:10" x14ac:dyDescent="0.25">
      <c r="A329" s="2"/>
      <c r="B329" s="2"/>
      <c r="I329" s="16"/>
      <c r="J329" s="16"/>
    </row>
    <row r="330" spans="1:10" x14ac:dyDescent="0.25">
      <c r="A330" s="2"/>
      <c r="B330" s="2"/>
      <c r="I330" s="16"/>
      <c r="J330" s="16"/>
    </row>
    <row r="331" spans="1:10" x14ac:dyDescent="0.25">
      <c r="A331" s="2"/>
      <c r="B331" s="2"/>
      <c r="I331" s="16"/>
      <c r="J331" s="16"/>
    </row>
    <row r="332" spans="1:10" x14ac:dyDescent="0.25">
      <c r="A332" s="2"/>
      <c r="B332" s="2"/>
      <c r="I332" s="16"/>
      <c r="J332" s="16"/>
    </row>
    <row r="333" spans="1:10" x14ac:dyDescent="0.25">
      <c r="A333" s="2"/>
      <c r="B333" s="2"/>
      <c r="I333" s="16"/>
      <c r="J333" s="16"/>
    </row>
    <row r="334" spans="1:10" x14ac:dyDescent="0.25">
      <c r="A334" s="2"/>
      <c r="B334" s="2"/>
      <c r="I334" s="16"/>
      <c r="J334" s="16"/>
    </row>
    <row r="335" spans="1:10" x14ac:dyDescent="0.25">
      <c r="A335" s="2"/>
      <c r="B335" s="2"/>
      <c r="I335" s="18"/>
      <c r="J335" s="18"/>
    </row>
    <row r="336" spans="1:10" x14ac:dyDescent="0.25">
      <c r="A336" s="2"/>
      <c r="B336" s="2"/>
      <c r="I336" s="16"/>
      <c r="J336" s="16"/>
    </row>
    <row r="337" spans="1:10" ht="14.45" customHeight="1" x14ac:dyDescent="0.25">
      <c r="A337" s="2"/>
      <c r="B337" s="2"/>
      <c r="C337" s="20"/>
      <c r="D337" s="21"/>
      <c r="E337" s="21"/>
      <c r="F337" s="21"/>
      <c r="G337" s="15"/>
      <c r="H337" s="16"/>
      <c r="I337" s="16"/>
      <c r="J337" s="16"/>
    </row>
    <row r="338" spans="1:10" ht="14.45" customHeight="1" x14ac:dyDescent="0.25">
      <c r="A338" s="4"/>
      <c r="B338" s="2"/>
      <c r="C338" s="20"/>
      <c r="D338" s="21"/>
      <c r="E338" s="21"/>
      <c r="F338" s="21"/>
      <c r="G338" s="15"/>
      <c r="H338" s="16"/>
      <c r="I338" s="16"/>
      <c r="J338" s="16"/>
    </row>
    <row r="339" spans="1:10" x14ac:dyDescent="0.25">
      <c r="A339" s="2"/>
      <c r="B339" s="2"/>
      <c r="C339" s="20"/>
      <c r="F339" s="1"/>
      <c r="G339" s="15"/>
      <c r="H339" s="16"/>
      <c r="I339" s="16"/>
      <c r="J339" s="16"/>
    </row>
    <row r="340" spans="1:10" x14ac:dyDescent="0.25">
      <c r="A340" s="2"/>
      <c r="B340" s="2"/>
      <c r="C340" s="22"/>
      <c r="F340" s="1"/>
      <c r="G340" s="15"/>
      <c r="H340" s="16"/>
      <c r="I340" s="16"/>
      <c r="J340" s="16"/>
    </row>
    <row r="341" spans="1:10" x14ac:dyDescent="0.25">
      <c r="A341" s="2"/>
      <c r="B341" s="2"/>
      <c r="C341" s="20"/>
      <c r="F341" s="1"/>
      <c r="G341" s="15"/>
      <c r="H341" s="16"/>
      <c r="I341" s="16"/>
      <c r="J341" s="16"/>
    </row>
    <row r="342" spans="1:10" x14ac:dyDescent="0.25">
      <c r="A342" s="2"/>
      <c r="B342" s="2"/>
      <c r="C342" s="20"/>
      <c r="F342" s="1"/>
      <c r="G342" s="15"/>
      <c r="H342" s="16"/>
      <c r="I342" s="16"/>
      <c r="J342" s="16"/>
    </row>
    <row r="343" spans="1:10" x14ac:dyDescent="0.25">
      <c r="A343" s="2"/>
      <c r="B343" s="2"/>
      <c r="C343" s="20"/>
      <c r="F343" s="1"/>
    </row>
    <row r="344" spans="1:10" x14ac:dyDescent="0.25">
      <c r="A344" s="2"/>
      <c r="B344" s="2"/>
      <c r="C344" s="20"/>
      <c r="F344" s="1"/>
    </row>
    <row r="345" spans="1:10" x14ac:dyDescent="0.25">
      <c r="A345" s="2"/>
      <c r="B345" s="2"/>
      <c r="C345" s="20"/>
      <c r="F345" s="1"/>
    </row>
    <row r="346" spans="1:10" x14ac:dyDescent="0.25">
      <c r="A346" s="2"/>
      <c r="B346" s="2"/>
      <c r="C346" s="20"/>
      <c r="F346" s="1"/>
    </row>
    <row r="347" spans="1:10" x14ac:dyDescent="0.25">
      <c r="A347" s="2"/>
      <c r="B347" s="2"/>
      <c r="C347" s="20"/>
      <c r="F347" s="1"/>
    </row>
    <row r="348" spans="1:10" x14ac:dyDescent="0.25">
      <c r="A348" s="2"/>
      <c r="B348" s="2"/>
      <c r="C348" s="20"/>
      <c r="F348" s="1"/>
    </row>
    <row r="349" spans="1:10" x14ac:dyDescent="0.25">
      <c r="A349" s="2"/>
      <c r="B349" s="2"/>
      <c r="C349" s="22"/>
      <c r="F349" s="1"/>
    </row>
    <row r="350" spans="1:10" x14ac:dyDescent="0.25">
      <c r="A350" s="23"/>
      <c r="B350" s="2"/>
      <c r="C350" s="20"/>
      <c r="F350" s="24"/>
    </row>
    <row r="351" spans="1:10" x14ac:dyDescent="0.25">
      <c r="A351" s="2"/>
      <c r="B351" s="2"/>
      <c r="C351" s="20"/>
      <c r="F351" s="1"/>
    </row>
    <row r="352" spans="1:10" x14ac:dyDescent="0.25">
      <c r="A352" s="2"/>
      <c r="B352" s="2"/>
      <c r="C352" s="20"/>
      <c r="F352" s="1"/>
    </row>
    <row r="353" spans="1:6" x14ac:dyDescent="0.25">
      <c r="A353" s="2"/>
      <c r="B353" s="2"/>
      <c r="C353" s="20"/>
      <c r="F353" s="1"/>
    </row>
    <row r="354" spans="1:6" x14ac:dyDescent="0.25">
      <c r="A354" s="2"/>
      <c r="B354" s="2"/>
      <c r="C354" s="20"/>
      <c r="F354" s="1"/>
    </row>
    <row r="355" spans="1:6" x14ac:dyDescent="0.25">
      <c r="A355" s="2"/>
      <c r="B355" s="2"/>
      <c r="C355" s="20"/>
      <c r="F355" s="1"/>
    </row>
    <row r="356" spans="1:6" x14ac:dyDescent="0.25">
      <c r="A356" s="2"/>
      <c r="B356" s="2"/>
      <c r="C356" s="22"/>
      <c r="F356" s="1"/>
    </row>
    <row r="357" spans="1:6" x14ac:dyDescent="0.25">
      <c r="A357" s="2"/>
      <c r="B357" s="2"/>
      <c r="C357" s="20"/>
      <c r="F357" s="1"/>
    </row>
    <row r="358" spans="1:6" x14ac:dyDescent="0.25">
      <c r="A358" s="2"/>
      <c r="B358" s="2"/>
      <c r="C358" s="20"/>
      <c r="F358" s="1"/>
    </row>
    <row r="359" spans="1:6" x14ac:dyDescent="0.25">
      <c r="A359" s="2"/>
      <c r="B359" s="2"/>
      <c r="C359" s="20"/>
      <c r="F359" s="1"/>
    </row>
    <row r="360" spans="1:6" x14ac:dyDescent="0.25">
      <c r="A360" s="2"/>
      <c r="B360" s="2"/>
      <c r="C360" s="20"/>
      <c r="F360" s="1"/>
    </row>
    <row r="361" spans="1:6" x14ac:dyDescent="0.25">
      <c r="A361" s="2"/>
      <c r="B361" s="2"/>
      <c r="C361" s="20"/>
      <c r="F361" s="1"/>
    </row>
    <row r="362" spans="1:6" x14ac:dyDescent="0.25">
      <c r="A362" s="2"/>
      <c r="B362" s="2"/>
      <c r="C362" s="22"/>
      <c r="F362" s="1"/>
    </row>
    <row r="363" spans="1:6" x14ac:dyDescent="0.25">
      <c r="A363" s="2"/>
      <c r="B363" s="2"/>
      <c r="C363" s="20"/>
      <c r="F363" s="1"/>
    </row>
    <row r="364" spans="1:6" x14ac:dyDescent="0.25">
      <c r="A364" s="2"/>
      <c r="B364" s="2"/>
      <c r="C364" s="20"/>
      <c r="F364" s="1"/>
    </row>
    <row r="365" spans="1:6" x14ac:dyDescent="0.25">
      <c r="A365" s="2"/>
      <c r="B365" s="2"/>
      <c r="C365" s="20"/>
      <c r="F365" s="1"/>
    </row>
    <row r="366" spans="1:6" x14ac:dyDescent="0.25">
      <c r="A366" s="2"/>
      <c r="B366" s="2"/>
      <c r="C366" s="20"/>
      <c r="F366" s="1"/>
    </row>
    <row r="367" spans="1:6" x14ac:dyDescent="0.25">
      <c r="A367" s="2"/>
      <c r="B367" s="2"/>
      <c r="C367" s="20"/>
      <c r="F367" s="1"/>
    </row>
    <row r="368" spans="1:6" x14ac:dyDescent="0.25">
      <c r="A368" s="2"/>
      <c r="B368" s="2"/>
      <c r="C368" s="20"/>
      <c r="F368" s="1"/>
    </row>
    <row r="369" spans="1:6" x14ac:dyDescent="0.25">
      <c r="A369" s="2"/>
      <c r="B369" s="2"/>
      <c r="C369" s="20"/>
      <c r="F369" s="1"/>
    </row>
    <row r="370" spans="1:6" x14ac:dyDescent="0.25">
      <c r="A370" s="2"/>
      <c r="B370" s="2"/>
      <c r="C370" s="20"/>
      <c r="F370" s="1"/>
    </row>
    <row r="371" spans="1:6" x14ac:dyDescent="0.25">
      <c r="A371" s="2"/>
      <c r="B371" s="2"/>
      <c r="C371" s="20"/>
      <c r="F371" s="1"/>
    </row>
    <row r="372" spans="1:6" x14ac:dyDescent="0.25">
      <c r="A372" s="2"/>
      <c r="B372" s="2"/>
      <c r="C372" s="20"/>
      <c r="F372" s="1"/>
    </row>
    <row r="373" spans="1:6" x14ac:dyDescent="0.25">
      <c r="A373" s="2"/>
      <c r="B373" s="2"/>
      <c r="C373" s="20"/>
      <c r="F373" s="1"/>
    </row>
    <row r="374" spans="1:6" x14ac:dyDescent="0.25">
      <c r="A374" s="2"/>
      <c r="B374" s="2"/>
      <c r="C374" s="20"/>
      <c r="F374" s="1"/>
    </row>
    <row r="375" spans="1:6" x14ac:dyDescent="0.25">
      <c r="A375" s="2"/>
      <c r="B375" s="2"/>
      <c r="C375" s="20"/>
      <c r="F375" s="1"/>
    </row>
    <row r="376" spans="1:6" x14ac:dyDescent="0.25">
      <c r="A376" s="2"/>
      <c r="B376" s="2"/>
      <c r="C376" s="20"/>
      <c r="F376" s="1"/>
    </row>
    <row r="377" spans="1:6" x14ac:dyDescent="0.25">
      <c r="A377" s="2"/>
      <c r="B377" s="2"/>
      <c r="C377" s="20"/>
      <c r="F377" s="1"/>
    </row>
    <row r="378" spans="1:6" x14ac:dyDescent="0.25">
      <c r="A378" s="2"/>
      <c r="B378" s="2"/>
      <c r="C378" s="20"/>
      <c r="F378" s="1"/>
    </row>
    <row r="379" spans="1:6" x14ac:dyDescent="0.25">
      <c r="A379" s="2"/>
      <c r="B379" s="2"/>
      <c r="C379" s="20"/>
      <c r="F379" s="1"/>
    </row>
    <row r="380" spans="1:6" x14ac:dyDescent="0.25">
      <c r="A380" s="2"/>
      <c r="B380" s="2"/>
      <c r="C380" s="20"/>
      <c r="F380" s="1"/>
    </row>
    <row r="381" spans="1:6" x14ac:dyDescent="0.25">
      <c r="A381" s="2"/>
      <c r="B381" s="2"/>
      <c r="C381" s="20"/>
      <c r="F381" s="1"/>
    </row>
    <row r="382" spans="1:6" x14ac:dyDescent="0.25">
      <c r="A382" s="2"/>
      <c r="B382" s="2"/>
      <c r="C382" s="20"/>
      <c r="F382" s="1"/>
    </row>
    <row r="383" spans="1:6" x14ac:dyDescent="0.25">
      <c r="A383" s="2"/>
      <c r="B383" s="2"/>
      <c r="C383" s="20"/>
      <c r="F383" s="1"/>
    </row>
    <row r="384" spans="1:6" x14ac:dyDescent="0.25">
      <c r="A384" s="2"/>
      <c r="B384" s="2"/>
      <c r="C384" s="20"/>
      <c r="F384" s="1"/>
    </row>
    <row r="385" spans="1:6" x14ac:dyDescent="0.25">
      <c r="A385" s="2"/>
      <c r="B385" s="2"/>
      <c r="C385" s="20"/>
      <c r="F385" s="1"/>
    </row>
    <row r="386" spans="1:6" x14ac:dyDescent="0.25">
      <c r="A386" s="224"/>
      <c r="B386" s="224"/>
      <c r="C386" s="224"/>
      <c r="D386" s="224"/>
      <c r="E386" s="224"/>
      <c r="F386" s="224"/>
    </row>
    <row r="387" spans="1:6" x14ac:dyDescent="0.25">
      <c r="A387" s="224"/>
      <c r="B387" s="224"/>
      <c r="C387" s="224"/>
      <c r="D387" s="224"/>
      <c r="E387" s="224"/>
      <c r="F387" s="224"/>
    </row>
    <row r="388" spans="1:6" x14ac:dyDescent="0.25">
      <c r="A388" s="224"/>
      <c r="B388" s="224"/>
      <c r="C388" s="224"/>
      <c r="D388" s="224"/>
      <c r="E388" s="224"/>
      <c r="F388" s="224"/>
    </row>
    <row r="389" spans="1:6" x14ac:dyDescent="0.25">
      <c r="A389" s="224"/>
      <c r="B389" s="224"/>
      <c r="C389" s="224"/>
      <c r="D389" s="224"/>
      <c r="E389" s="224"/>
      <c r="F389" s="224"/>
    </row>
    <row r="390" spans="1:6" x14ac:dyDescent="0.25">
      <c r="A390" s="222"/>
      <c r="B390" s="222"/>
      <c r="C390" s="222"/>
      <c r="D390" s="222"/>
      <c r="E390" s="222"/>
      <c r="F390" s="222"/>
    </row>
    <row r="391" spans="1:6" x14ac:dyDescent="0.25">
      <c r="A391" s="222"/>
      <c r="B391" s="222"/>
      <c r="C391" s="222"/>
      <c r="D391" s="222"/>
      <c r="E391" s="222"/>
      <c r="F391" s="222"/>
    </row>
    <row r="392" spans="1:6" x14ac:dyDescent="0.25">
      <c r="A392" s="2"/>
      <c r="B392" s="2"/>
      <c r="F392" s="1"/>
    </row>
  </sheetData>
  <mergeCells count="44">
    <mergeCell ref="C260:E260"/>
    <mergeCell ref="B228:G228"/>
    <mergeCell ref="B229:G229"/>
    <mergeCell ref="B233:C233"/>
    <mergeCell ref="B171:G171"/>
    <mergeCell ref="B172:G172"/>
    <mergeCell ref="B173:G173"/>
    <mergeCell ref="B177:C177"/>
    <mergeCell ref="B227:G227"/>
    <mergeCell ref="B285:G285"/>
    <mergeCell ref="B286:G286"/>
    <mergeCell ref="B287:G287"/>
    <mergeCell ref="B288:G288"/>
    <mergeCell ref="B289:G289"/>
    <mergeCell ref="B296:G296"/>
    <mergeCell ref="B297:G297"/>
    <mergeCell ref="B298:G298"/>
    <mergeCell ref="B299:G299"/>
    <mergeCell ref="B290:G290"/>
    <mergeCell ref="B291:G291"/>
    <mergeCell ref="B292:G292"/>
    <mergeCell ref="B293:G293"/>
    <mergeCell ref="B294:G294"/>
    <mergeCell ref="A391:F391"/>
    <mergeCell ref="A386:F386"/>
    <mergeCell ref="A387:F387"/>
    <mergeCell ref="A388:F388"/>
    <mergeCell ref="A389:F389"/>
    <mergeCell ref="B86:G86"/>
    <mergeCell ref="B87:G87"/>
    <mergeCell ref="B88:G88"/>
    <mergeCell ref="B89:G89"/>
    <mergeCell ref="A390:F390"/>
    <mergeCell ref="B305:G305"/>
    <mergeCell ref="B306:G306"/>
    <mergeCell ref="B308:G308"/>
    <mergeCell ref="B309:G309"/>
    <mergeCell ref="B307:G307"/>
    <mergeCell ref="B300:G300"/>
    <mergeCell ref="B301:G301"/>
    <mergeCell ref="B302:G302"/>
    <mergeCell ref="B303:G303"/>
    <mergeCell ref="B304:G304"/>
    <mergeCell ref="B295:G295"/>
  </mergeCells>
  <pageMargins left="0" right="0" top="0" bottom="0" header="0.31496062992125984" footer="0.31496062992125984"/>
  <pageSetup paperSize="9" orientation="portrait" r:id="rId1"/>
  <ignoredErrors>
    <ignoredError sqref="H180:H285 G249:G252 G256 G265:G279 G258:G262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32"/>
  <sheetViews>
    <sheetView workbookViewId="0">
      <selection activeCell="R12" sqref="R12"/>
    </sheetView>
  </sheetViews>
  <sheetFormatPr baseColWidth="10" defaultRowHeight="15" x14ac:dyDescent="0.25"/>
  <cols>
    <col min="1" max="1" width="21.42578125" style="2" customWidth="1"/>
    <col min="2" max="2" width="7.85546875" style="2" customWidth="1"/>
    <col min="3" max="3" width="11.42578125" style="2"/>
    <col min="4" max="4" width="6.7109375" style="2" customWidth="1"/>
    <col min="5" max="10" width="11.42578125" style="2"/>
    <col min="11" max="11" width="21.42578125" style="2" customWidth="1"/>
    <col min="12" max="13" width="11.42578125" style="2"/>
    <col min="14" max="14" width="10.5703125" style="2" bestFit="1" customWidth="1"/>
    <col min="15" max="16384" width="11.42578125" style="2"/>
  </cols>
  <sheetData>
    <row r="1" spans="1:17" ht="15" customHeight="1" x14ac:dyDescent="0.25">
      <c r="A1" s="232" t="str">
        <f>IF(K1="","",K1)</f>
        <v>Investitionen</v>
      </c>
      <c r="B1" s="242" t="str">
        <f t="shared" ref="B1:D1" si="0">IF(L1="","",L1)</f>
        <v>Furtwangen</v>
      </c>
      <c r="C1" s="243"/>
      <c r="D1" s="282" t="str">
        <f t="shared" si="0"/>
        <v>Anlage A 8</v>
      </c>
      <c r="E1" s="283"/>
      <c r="F1" s="26"/>
      <c r="G1" s="26"/>
      <c r="H1" s="26"/>
      <c r="I1" s="26"/>
      <c r="J1" s="26"/>
      <c r="K1" s="232" t="s">
        <v>59</v>
      </c>
      <c r="L1" s="242" t="s">
        <v>80</v>
      </c>
      <c r="M1" s="243"/>
      <c r="N1" s="278" t="s">
        <v>177</v>
      </c>
      <c r="O1" s="279"/>
      <c r="P1" s="26"/>
      <c r="Q1" s="26"/>
    </row>
    <row r="2" spans="1:17" ht="15" customHeight="1" thickBot="1" x14ac:dyDescent="0.3">
      <c r="A2" s="233"/>
      <c r="B2" s="244"/>
      <c r="C2" s="245"/>
      <c r="D2" s="284"/>
      <c r="E2" s="285"/>
      <c r="F2" s="26"/>
      <c r="G2" s="26"/>
      <c r="H2" s="26"/>
      <c r="I2" s="26"/>
      <c r="J2" s="26"/>
      <c r="K2" s="233"/>
      <c r="L2" s="244"/>
      <c r="M2" s="245"/>
      <c r="N2" s="280"/>
      <c r="O2" s="281"/>
      <c r="P2" s="26"/>
      <c r="Q2" s="26"/>
    </row>
    <row r="3" spans="1:17" ht="18.75" x14ac:dyDescent="0.25">
      <c r="A3" s="152"/>
      <c r="B3" s="152"/>
      <c r="C3" s="152"/>
      <c r="D3" s="33"/>
      <c r="E3" s="33"/>
      <c r="F3" s="26"/>
      <c r="G3" s="26"/>
      <c r="H3" s="26"/>
      <c r="I3" s="26"/>
      <c r="J3" s="26"/>
      <c r="K3" s="152"/>
      <c r="L3" s="152"/>
      <c r="M3" s="152"/>
      <c r="N3" s="33"/>
      <c r="O3" s="33"/>
      <c r="P3" s="26"/>
      <c r="Q3" s="26"/>
    </row>
    <row r="4" spans="1:17" ht="18.75" x14ac:dyDescent="0.25">
      <c r="A4" s="152"/>
      <c r="B4" s="152"/>
      <c r="C4" s="152"/>
      <c r="D4" s="33"/>
      <c r="E4" s="33"/>
      <c r="F4" s="26"/>
      <c r="G4" s="26"/>
      <c r="H4" s="26"/>
      <c r="I4" s="26"/>
      <c r="J4" s="26"/>
      <c r="K4" s="152"/>
      <c r="L4" s="152"/>
      <c r="M4" s="152"/>
      <c r="N4" s="194" t="s">
        <v>337</v>
      </c>
      <c r="O4" s="33"/>
      <c r="P4" s="26"/>
      <c r="Q4" s="26"/>
    </row>
    <row r="5" spans="1:17" x14ac:dyDescent="0.25">
      <c r="A5" s="26" t="str">
        <f>IF(K5="","",K5)</f>
        <v>Schreibtisch B0.04</v>
      </c>
      <c r="B5" s="26"/>
      <c r="C5" s="153" t="str">
        <f>IF(O5="","",O5)</f>
        <v/>
      </c>
      <c r="D5" s="26" t="str">
        <f>IF(P5="","",P5)</f>
        <v/>
      </c>
      <c r="E5" s="26" t="str">
        <f>IF(Q5="","",Q5)</f>
        <v/>
      </c>
      <c r="F5" s="26"/>
      <c r="G5" s="26"/>
      <c r="H5" s="26"/>
      <c r="I5" s="26"/>
      <c r="J5" s="26"/>
      <c r="K5" s="26" t="s">
        <v>153</v>
      </c>
      <c r="M5" s="68"/>
      <c r="N5" s="67">
        <v>3000</v>
      </c>
      <c r="O5" s="67"/>
    </row>
    <row r="6" spans="1:17" x14ac:dyDescent="0.25">
      <c r="A6" s="26" t="str">
        <f t="shared" ref="A6:A30" si="1">IF(K6="","",K6)</f>
        <v/>
      </c>
      <c r="B6" s="32"/>
      <c r="C6" s="171"/>
      <c r="D6" s="32"/>
      <c r="E6" s="32"/>
      <c r="F6" s="32"/>
      <c r="G6" s="32"/>
      <c r="H6" s="32"/>
      <c r="I6" s="32"/>
      <c r="J6" s="32"/>
      <c r="K6" s="32"/>
      <c r="L6" s="32"/>
      <c r="M6" s="32"/>
      <c r="N6" s="19"/>
      <c r="O6" s="47"/>
      <c r="P6" s="15"/>
      <c r="Q6" s="15"/>
    </row>
    <row r="7" spans="1:17" x14ac:dyDescent="0.25">
      <c r="A7" s="26" t="str">
        <f t="shared" si="1"/>
        <v>Möbel Alte Cafete</v>
      </c>
      <c r="B7" s="26"/>
      <c r="C7" s="153" t="str">
        <f>IF(O7="","",O7)</f>
        <v/>
      </c>
      <c r="D7" s="26" t="str">
        <f>IF(P7="","",P7)</f>
        <v/>
      </c>
      <c r="E7" s="26" t="str">
        <f>IF(Q7="","",Q7)</f>
        <v/>
      </c>
      <c r="F7" s="26"/>
      <c r="G7" s="26"/>
      <c r="H7" s="26"/>
      <c r="I7" s="26"/>
      <c r="J7" s="26"/>
      <c r="K7" s="26" t="s">
        <v>151</v>
      </c>
      <c r="M7" s="68"/>
      <c r="N7" s="67">
        <v>3000</v>
      </c>
      <c r="O7" s="67"/>
      <c r="P7" s="15"/>
      <c r="Q7" s="15"/>
    </row>
    <row r="8" spans="1:17" x14ac:dyDescent="0.25">
      <c r="A8" s="26" t="str">
        <f t="shared" si="1"/>
        <v/>
      </c>
      <c r="B8" s="32"/>
      <c r="C8" s="171"/>
      <c r="D8" s="32"/>
      <c r="E8" s="32"/>
      <c r="F8" s="32"/>
      <c r="G8" s="32"/>
      <c r="H8" s="32"/>
      <c r="I8" s="32"/>
      <c r="J8" s="32"/>
      <c r="K8" s="32"/>
      <c r="L8" s="32"/>
      <c r="M8" s="32"/>
      <c r="N8" s="19"/>
      <c r="O8" s="47"/>
      <c r="P8" s="15"/>
      <c r="Q8" s="15"/>
    </row>
    <row r="9" spans="1:17" x14ac:dyDescent="0.25">
      <c r="A9" s="26" t="str">
        <f t="shared" si="1"/>
        <v>Schrank Ref Raum</v>
      </c>
      <c r="B9" s="26"/>
      <c r="C9" s="153" t="str">
        <f>IF(O9="","",O9)</f>
        <v/>
      </c>
      <c r="D9" s="26" t="str">
        <f>IF(P9="","",P9)</f>
        <v/>
      </c>
      <c r="E9" s="26" t="str">
        <f>IF(Q9="","",Q9)</f>
        <v/>
      </c>
      <c r="F9" s="26"/>
      <c r="G9" s="26"/>
      <c r="H9" s="26"/>
      <c r="I9" s="26"/>
      <c r="J9" s="26"/>
      <c r="K9" s="26" t="s">
        <v>270</v>
      </c>
      <c r="M9" s="68"/>
      <c r="N9" s="67">
        <v>3000</v>
      </c>
      <c r="O9" s="67"/>
      <c r="P9" s="15"/>
      <c r="Q9" s="15"/>
    </row>
    <row r="10" spans="1:17" x14ac:dyDescent="0.25">
      <c r="A10" s="26" t="str">
        <f t="shared" si="1"/>
        <v/>
      </c>
      <c r="B10" s="32"/>
      <c r="C10" s="17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9"/>
      <c r="O10" s="32"/>
      <c r="P10" s="15"/>
      <c r="Q10" s="15"/>
    </row>
    <row r="11" spans="1:17" x14ac:dyDescent="0.25">
      <c r="A11" s="26" t="str">
        <f t="shared" si="1"/>
        <v>Server</v>
      </c>
      <c r="B11" s="26"/>
      <c r="C11" s="153" t="str">
        <f>IF(O11="","",O11)</f>
        <v/>
      </c>
      <c r="D11" s="26" t="str">
        <f>IF(P11="","",P11)</f>
        <v/>
      </c>
      <c r="E11" s="26" t="str">
        <f>IF(Q11="","",Q11)</f>
        <v/>
      </c>
      <c r="F11" s="26"/>
      <c r="G11" s="26"/>
      <c r="H11" s="26"/>
      <c r="I11" s="26"/>
      <c r="J11" s="26"/>
      <c r="K11" s="26" t="s">
        <v>332</v>
      </c>
      <c r="M11" s="68"/>
      <c r="N11" s="67">
        <v>5000</v>
      </c>
      <c r="O11" s="67"/>
      <c r="P11" s="15"/>
      <c r="Q11" s="15"/>
    </row>
    <row r="12" spans="1:17" x14ac:dyDescent="0.25">
      <c r="A12" s="26" t="str">
        <f t="shared" si="1"/>
        <v/>
      </c>
      <c r="B12" s="32"/>
      <c r="C12" s="171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47"/>
      <c r="P12" s="15"/>
      <c r="Q12" s="15"/>
    </row>
    <row r="13" spans="1:17" x14ac:dyDescent="0.25">
      <c r="A13" s="26" t="str">
        <f t="shared" si="1"/>
        <v/>
      </c>
      <c r="B13" s="26" t="str">
        <f>IF(N13="","",N13)</f>
        <v/>
      </c>
      <c r="C13" s="153" t="str">
        <f>IF(O13="","",O13)</f>
        <v/>
      </c>
      <c r="D13" s="26" t="str">
        <f>IF(P13="","",P13)</f>
        <v/>
      </c>
      <c r="E13" s="26" t="str">
        <f>IF(Q13="","",Q13)</f>
        <v/>
      </c>
      <c r="F13" s="26"/>
      <c r="G13" s="26"/>
      <c r="H13" s="26"/>
      <c r="I13" s="26"/>
      <c r="J13" s="26"/>
      <c r="K13" s="26" t="str">
        <f>IF(S13="","",S13)</f>
        <v/>
      </c>
      <c r="M13" s="68"/>
      <c r="N13" s="68"/>
      <c r="O13" s="67"/>
      <c r="P13" s="15"/>
      <c r="Q13" s="15"/>
    </row>
    <row r="14" spans="1:17" x14ac:dyDescent="0.25">
      <c r="A14" s="26" t="str">
        <f t="shared" si="1"/>
        <v/>
      </c>
      <c r="B14" s="32"/>
      <c r="C14" s="171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47"/>
      <c r="P14" s="15"/>
      <c r="Q14" s="15"/>
    </row>
    <row r="15" spans="1:17" x14ac:dyDescent="0.25">
      <c r="A15" s="26" t="str">
        <f t="shared" si="1"/>
        <v/>
      </c>
      <c r="B15" s="26" t="str">
        <f>IF(N15="","",N15)</f>
        <v/>
      </c>
      <c r="C15" s="153" t="str">
        <f>IF(O15="","",O15)</f>
        <v/>
      </c>
      <c r="D15" s="26" t="str">
        <f>IF(P15="","",P15)</f>
        <v/>
      </c>
      <c r="E15" s="26" t="str">
        <f>IF(Q15="","",Q15)</f>
        <v/>
      </c>
      <c r="F15" s="26"/>
      <c r="G15" s="26"/>
      <c r="H15" s="26"/>
      <c r="I15" s="26"/>
      <c r="J15" s="26"/>
      <c r="K15" s="26" t="str">
        <f>IF(S15="","",S15)</f>
        <v/>
      </c>
      <c r="M15" s="68"/>
      <c r="N15" s="68"/>
      <c r="O15" s="67"/>
      <c r="P15" s="15"/>
      <c r="Q15" s="15"/>
    </row>
    <row r="16" spans="1:17" x14ac:dyDescent="0.25">
      <c r="A16" s="26" t="str">
        <f t="shared" si="1"/>
        <v/>
      </c>
      <c r="B16" s="32"/>
      <c r="C16" s="171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47"/>
      <c r="P16" s="15"/>
      <c r="Q16" s="15"/>
    </row>
    <row r="17" spans="1:17" x14ac:dyDescent="0.25">
      <c r="A17" s="26" t="str">
        <f t="shared" si="1"/>
        <v/>
      </c>
      <c r="B17" s="26" t="str">
        <f>IF(N17="","",N17)</f>
        <v/>
      </c>
      <c r="C17" s="153" t="str">
        <f>IF(O17="","",O17)</f>
        <v/>
      </c>
      <c r="D17" s="26" t="str">
        <f>IF(P17="","",P17)</f>
        <v/>
      </c>
      <c r="E17" s="26" t="str">
        <f>IF(Q17="","",Q17)</f>
        <v/>
      </c>
      <c r="F17" s="26"/>
      <c r="G17" s="26"/>
      <c r="H17" s="26"/>
      <c r="I17" s="26"/>
      <c r="J17" s="26"/>
      <c r="K17" s="26" t="str">
        <f>IF(S17="","",S17)</f>
        <v/>
      </c>
      <c r="M17" s="68"/>
      <c r="N17" s="68"/>
      <c r="O17" s="67"/>
      <c r="P17" s="15"/>
      <c r="Q17" s="15"/>
    </row>
    <row r="18" spans="1:17" x14ac:dyDescent="0.25">
      <c r="A18" s="26" t="str">
        <f t="shared" si="1"/>
        <v/>
      </c>
      <c r="B18" s="32"/>
      <c r="C18" s="171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47"/>
      <c r="P18" s="15"/>
      <c r="Q18" s="15"/>
    </row>
    <row r="19" spans="1:17" x14ac:dyDescent="0.25">
      <c r="A19" s="26" t="str">
        <f t="shared" si="1"/>
        <v/>
      </c>
      <c r="B19" s="26" t="str">
        <f>IF(N19="","",N19)</f>
        <v/>
      </c>
      <c r="C19" s="153" t="str">
        <f>IF(O19="","",O19)</f>
        <v/>
      </c>
      <c r="D19" s="26" t="str">
        <f>IF(P19="","",P19)</f>
        <v/>
      </c>
      <c r="E19" s="26" t="str">
        <f>IF(Q19="","",Q19)</f>
        <v/>
      </c>
      <c r="F19" s="26"/>
      <c r="G19" s="26"/>
      <c r="H19" s="26"/>
      <c r="I19" s="26"/>
      <c r="J19" s="26"/>
      <c r="K19" s="26" t="str">
        <f>IF(S19="","",S19)</f>
        <v/>
      </c>
      <c r="M19" s="68"/>
      <c r="N19" s="68"/>
      <c r="O19" s="67"/>
      <c r="P19" s="15"/>
      <c r="Q19" s="15"/>
    </row>
    <row r="20" spans="1:17" x14ac:dyDescent="0.25">
      <c r="A20" s="26" t="str">
        <f t="shared" si="1"/>
        <v/>
      </c>
      <c r="B20" s="32"/>
      <c r="C20" s="171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15"/>
      <c r="Q20" s="15"/>
    </row>
    <row r="21" spans="1:17" x14ac:dyDescent="0.25">
      <c r="A21" s="26" t="str">
        <f t="shared" si="1"/>
        <v/>
      </c>
      <c r="B21" s="26" t="str">
        <f>IF(N21="","",N21)</f>
        <v/>
      </c>
      <c r="C21" s="153" t="str">
        <f>IF(O21="","",O21)</f>
        <v/>
      </c>
      <c r="D21" s="26" t="str">
        <f>IF(P21="","",P21)</f>
        <v/>
      </c>
      <c r="E21" s="26" t="str">
        <f>IF(Q21="","",Q21)</f>
        <v/>
      </c>
      <c r="F21" s="26"/>
      <c r="G21" s="26"/>
      <c r="H21" s="26"/>
      <c r="I21" s="26"/>
      <c r="J21" s="26"/>
      <c r="K21" s="26" t="str">
        <f>IF(S21="","",S21)</f>
        <v/>
      </c>
      <c r="M21" s="68"/>
      <c r="N21" s="68"/>
      <c r="O21" s="67"/>
      <c r="P21" s="15"/>
      <c r="Q21" s="15"/>
    </row>
    <row r="22" spans="1:17" x14ac:dyDescent="0.25">
      <c r="A22" s="26" t="str">
        <f t="shared" si="1"/>
        <v/>
      </c>
      <c r="B22" s="32"/>
      <c r="C22" s="17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47"/>
      <c r="P22" s="15"/>
      <c r="Q22" s="15"/>
    </row>
    <row r="23" spans="1:17" x14ac:dyDescent="0.25">
      <c r="A23" s="26" t="str">
        <f t="shared" si="1"/>
        <v/>
      </c>
      <c r="B23" s="26" t="str">
        <f>IF(N23="","",N23)</f>
        <v/>
      </c>
      <c r="C23" s="153" t="str">
        <f>IF(O23="","",O23)</f>
        <v/>
      </c>
      <c r="D23" s="26" t="str">
        <f>IF(P23="","",P23)</f>
        <v/>
      </c>
      <c r="E23" s="26" t="str">
        <f>IF(Q23="","",Q23)</f>
        <v/>
      </c>
      <c r="F23" s="26"/>
      <c r="G23" s="26"/>
      <c r="H23" s="26"/>
      <c r="I23" s="26"/>
      <c r="J23" s="26"/>
      <c r="K23" s="26" t="str">
        <f>IF(S23="","",S23)</f>
        <v/>
      </c>
      <c r="M23" s="68"/>
      <c r="N23" s="68"/>
      <c r="O23" s="67"/>
      <c r="P23" s="15"/>
      <c r="Q23" s="15"/>
    </row>
    <row r="24" spans="1:17" x14ac:dyDescent="0.25">
      <c r="A24" s="26" t="str">
        <f t="shared" si="1"/>
        <v/>
      </c>
      <c r="B24" s="32"/>
      <c r="C24" s="171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47"/>
      <c r="P24" s="15"/>
      <c r="Q24" s="15"/>
    </row>
    <row r="25" spans="1:17" x14ac:dyDescent="0.25">
      <c r="A25" s="26" t="str">
        <f t="shared" si="1"/>
        <v/>
      </c>
      <c r="B25" s="26" t="str">
        <f>IF(N25="","",N25)</f>
        <v/>
      </c>
      <c r="C25" s="153" t="str">
        <f>IF(O25="","",O25)</f>
        <v/>
      </c>
      <c r="D25" s="26" t="str">
        <f>IF(P25="","",P25)</f>
        <v/>
      </c>
      <c r="E25" s="26" t="str">
        <f>IF(Q25="","",Q25)</f>
        <v/>
      </c>
      <c r="F25" s="26"/>
      <c r="G25" s="26"/>
      <c r="H25" s="26"/>
      <c r="I25" s="26"/>
      <c r="J25" s="26"/>
      <c r="K25" s="26" t="str">
        <f>IF(S25="","",S25)</f>
        <v/>
      </c>
      <c r="M25" s="68"/>
      <c r="N25" s="68"/>
      <c r="O25" s="67"/>
      <c r="P25" s="15"/>
      <c r="Q25" s="15"/>
    </row>
    <row r="26" spans="1:17" x14ac:dyDescent="0.25">
      <c r="A26" s="26" t="str">
        <f t="shared" si="1"/>
        <v/>
      </c>
      <c r="B26" s="32"/>
      <c r="C26" s="17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47"/>
      <c r="P26" s="15"/>
      <c r="Q26" s="15"/>
    </row>
    <row r="27" spans="1:17" x14ac:dyDescent="0.25">
      <c r="A27" s="26" t="str">
        <f t="shared" si="1"/>
        <v/>
      </c>
      <c r="B27" s="32"/>
      <c r="C27" s="171"/>
      <c r="D27" s="32"/>
      <c r="E27" s="32"/>
      <c r="F27" s="32"/>
      <c r="G27" s="32"/>
      <c r="H27" s="32"/>
      <c r="I27" s="32"/>
      <c r="J27" s="32"/>
      <c r="K27" s="32"/>
      <c r="L27" s="70"/>
      <c r="M27" s="68"/>
      <c r="N27" s="68"/>
      <c r="O27" s="67"/>
      <c r="P27" s="15"/>
      <c r="Q27" s="15"/>
    </row>
    <row r="28" spans="1:17" x14ac:dyDescent="0.25">
      <c r="A28" s="26" t="str">
        <f t="shared" si="1"/>
        <v/>
      </c>
      <c r="B28" s="32"/>
      <c r="C28" s="17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47"/>
      <c r="P28" s="15"/>
      <c r="Q28" s="15"/>
    </row>
    <row r="29" spans="1:17" x14ac:dyDescent="0.25">
      <c r="A29" s="26" t="str">
        <f t="shared" si="1"/>
        <v/>
      </c>
      <c r="B29" s="26" t="str">
        <f t="shared" ref="B29:E30" si="2">IF(N29="","",N29)</f>
        <v/>
      </c>
      <c r="C29" s="153" t="str">
        <f t="shared" si="2"/>
        <v/>
      </c>
      <c r="D29" s="26" t="str">
        <f t="shared" si="2"/>
        <v/>
      </c>
      <c r="E29" s="26" t="str">
        <f t="shared" si="2"/>
        <v/>
      </c>
      <c r="F29" s="26"/>
      <c r="G29" s="26"/>
      <c r="H29" s="26"/>
      <c r="I29" s="26"/>
      <c r="J29" s="26"/>
      <c r="K29" s="26" t="str">
        <f>IF(S29="","",S29)</f>
        <v/>
      </c>
      <c r="M29" s="68"/>
      <c r="N29" s="68"/>
      <c r="O29" s="67"/>
      <c r="P29" s="15"/>
      <c r="Q29" s="15"/>
    </row>
    <row r="30" spans="1:17" x14ac:dyDescent="0.25">
      <c r="A30" s="26" t="str">
        <f t="shared" si="1"/>
        <v/>
      </c>
      <c r="B30" s="26" t="str">
        <f t="shared" si="2"/>
        <v/>
      </c>
      <c r="C30" s="153" t="str">
        <f t="shared" si="2"/>
        <v/>
      </c>
      <c r="D30" s="26" t="str">
        <f t="shared" si="2"/>
        <v/>
      </c>
      <c r="E30" s="26" t="str">
        <f t="shared" si="2"/>
        <v/>
      </c>
      <c r="F30" s="26"/>
      <c r="G30" s="26"/>
      <c r="H30" s="26"/>
      <c r="I30" s="26"/>
      <c r="J30" s="26"/>
      <c r="K30" s="26" t="str">
        <f>IF(S30="","",S30)</f>
        <v/>
      </c>
      <c r="L30" s="26"/>
      <c r="M30" s="32"/>
      <c r="N30" s="32"/>
      <c r="O30" s="47"/>
      <c r="P30" s="15"/>
      <c r="Q30" s="15"/>
    </row>
    <row r="31" spans="1:17" x14ac:dyDescent="0.25">
      <c r="C31" s="15"/>
      <c r="D31" s="15"/>
      <c r="E31" s="15"/>
      <c r="F31" s="15"/>
      <c r="G31" s="15"/>
      <c r="H31" s="15"/>
      <c r="I31" s="15"/>
      <c r="J31" s="15"/>
      <c r="M31" s="15"/>
      <c r="N31" s="15"/>
      <c r="O31" s="15"/>
    </row>
    <row r="32" spans="1:17" x14ac:dyDescent="0.25">
      <c r="C32" s="16">
        <f>SUM(C5:C11)</f>
        <v>0</v>
      </c>
      <c r="D32" s="151"/>
      <c r="E32" s="151"/>
      <c r="F32" s="151"/>
      <c r="G32" s="151"/>
      <c r="H32" s="151"/>
      <c r="I32" s="151"/>
      <c r="M32" s="15"/>
      <c r="N32" s="35">
        <f>SUM(N5:N29)</f>
        <v>14000</v>
      </c>
      <c r="O32" s="151"/>
    </row>
  </sheetData>
  <mergeCells count="6">
    <mergeCell ref="N1:O2"/>
    <mergeCell ref="A1:A2"/>
    <mergeCell ref="B1:C2"/>
    <mergeCell ref="D1:E2"/>
    <mergeCell ref="K1:K2"/>
    <mergeCell ref="L1:M2"/>
  </mergeCells>
  <pageMargins left="0.7" right="0.7" top="0.78740157499999996" bottom="0.78740157499999996" header="0.3" footer="0.3"/>
  <pageSetup paperSize="9" orientation="portrait" r:id="rId1"/>
  <ignoredErrors>
    <ignoredError sqref="A31:E32 A1:E2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32"/>
  <sheetViews>
    <sheetView workbookViewId="0">
      <selection activeCell="L4" sqref="L4"/>
    </sheetView>
  </sheetViews>
  <sheetFormatPr baseColWidth="10" defaultRowHeight="15" x14ac:dyDescent="0.25"/>
  <cols>
    <col min="1" max="1" width="21.42578125" style="2" customWidth="1"/>
    <col min="2" max="2" width="11.42578125" style="2"/>
    <col min="3" max="3" width="11.42578125" style="151"/>
    <col min="4" max="4" width="6.7109375" style="2" customWidth="1"/>
    <col min="5" max="10" width="11.42578125" style="2"/>
    <col min="11" max="11" width="21.42578125" style="2" customWidth="1"/>
    <col min="12" max="13" width="11.42578125" style="2"/>
    <col min="14" max="14" width="6.7109375" style="2" customWidth="1"/>
    <col min="15" max="16384" width="11.42578125" style="2"/>
  </cols>
  <sheetData>
    <row r="1" spans="1:20" ht="15" customHeight="1" x14ac:dyDescent="0.25">
      <c r="A1" s="232" t="str">
        <f>IF(K1="","",K1)</f>
        <v>Investitionen</v>
      </c>
      <c r="B1" s="242" t="str">
        <f>IF(L1="","",L1)</f>
        <v>Schwenningen</v>
      </c>
      <c r="C1" s="243"/>
      <c r="D1" s="282" t="str">
        <f>IF(N1="","",N1)</f>
        <v>Anlage A 9</v>
      </c>
      <c r="E1" s="283"/>
      <c r="F1" s="26"/>
      <c r="G1" s="26"/>
      <c r="H1" s="26"/>
      <c r="I1" s="26"/>
      <c r="J1" s="26"/>
      <c r="K1" s="232" t="s">
        <v>59</v>
      </c>
      <c r="L1" s="290" t="s">
        <v>154</v>
      </c>
      <c r="M1" s="290"/>
      <c r="N1" s="286" t="s">
        <v>309</v>
      </c>
      <c r="O1" s="287"/>
    </row>
    <row r="2" spans="1:20" ht="15.75" customHeight="1" thickBot="1" x14ac:dyDescent="0.3">
      <c r="A2" s="233"/>
      <c r="B2" s="244"/>
      <c r="C2" s="245"/>
      <c r="D2" s="284"/>
      <c r="E2" s="285"/>
      <c r="F2" s="26"/>
      <c r="G2" s="26"/>
      <c r="H2" s="26"/>
      <c r="I2" s="26"/>
      <c r="J2" s="26"/>
      <c r="K2" s="233"/>
      <c r="L2" s="290"/>
      <c r="M2" s="290"/>
      <c r="N2" s="288"/>
      <c r="O2" s="289"/>
    </row>
    <row r="3" spans="1:20" ht="18.75" x14ac:dyDescent="0.25">
      <c r="A3" s="160"/>
      <c r="B3" s="160"/>
      <c r="C3" s="154"/>
      <c r="D3" s="159"/>
      <c r="E3" s="159"/>
      <c r="F3" s="26"/>
      <c r="G3" s="26"/>
      <c r="H3" s="26"/>
      <c r="I3" s="26"/>
      <c r="J3" s="26"/>
      <c r="K3" s="160"/>
      <c r="L3" s="160"/>
      <c r="M3" s="160"/>
      <c r="N3" s="159"/>
      <c r="O3" s="159"/>
    </row>
    <row r="4" spans="1:20" ht="18.75" x14ac:dyDescent="0.25">
      <c r="A4" s="160"/>
      <c r="B4" s="160"/>
      <c r="C4" s="154"/>
      <c r="D4" s="159"/>
      <c r="E4" s="159"/>
      <c r="F4" s="26"/>
      <c r="G4" s="26"/>
      <c r="H4" s="26"/>
      <c r="I4" s="26"/>
      <c r="J4" s="26"/>
      <c r="K4" s="160"/>
      <c r="L4" s="194" t="s">
        <v>337</v>
      </c>
      <c r="M4" s="160"/>
      <c r="N4" s="159"/>
      <c r="O4" s="159"/>
    </row>
    <row r="5" spans="1:20" x14ac:dyDescent="0.25">
      <c r="A5" s="26" t="str">
        <f t="shared" ref="A5:F5" si="0">IF(K5="","",K5)</f>
        <v>Banner</v>
      </c>
      <c r="B5" s="26" t="str">
        <f t="shared" si="0"/>
        <v/>
      </c>
      <c r="C5" s="153">
        <f t="shared" si="0"/>
        <v>400</v>
      </c>
      <c r="D5" s="26" t="str">
        <f t="shared" si="0"/>
        <v/>
      </c>
      <c r="E5" s="26" t="str">
        <f t="shared" si="0"/>
        <v>Wahlen, Werbung etc</v>
      </c>
      <c r="F5" s="26" t="str">
        <f t="shared" si="0"/>
        <v/>
      </c>
      <c r="G5" s="26"/>
      <c r="H5" s="26"/>
      <c r="I5" s="26" t="str">
        <f t="shared" ref="I5" si="1">IF(Q5="","",Q5)</f>
        <v/>
      </c>
      <c r="K5" s="68" t="s">
        <v>310</v>
      </c>
      <c r="L5" s="68"/>
      <c r="M5" s="67">
        <v>400</v>
      </c>
      <c r="O5" s="2" t="s">
        <v>311</v>
      </c>
      <c r="T5" s="15"/>
    </row>
    <row r="6" spans="1:20" x14ac:dyDescent="0.25">
      <c r="A6" s="32"/>
      <c r="B6" s="32"/>
      <c r="C6" s="171"/>
      <c r="D6" s="32"/>
      <c r="E6" s="32"/>
      <c r="F6" s="32"/>
      <c r="G6" s="32"/>
      <c r="H6" s="32"/>
      <c r="I6" s="32"/>
      <c r="J6" s="32"/>
      <c r="K6" s="32"/>
      <c r="L6" s="32"/>
      <c r="M6" s="47"/>
      <c r="N6" s="15"/>
      <c r="O6" s="15"/>
    </row>
    <row r="7" spans="1:20" x14ac:dyDescent="0.25">
      <c r="A7" s="26" t="str">
        <f t="shared" ref="A7:F7" si="2">IF(K7="","",K7)</f>
        <v>USB-Ladestation</v>
      </c>
      <c r="B7" s="26" t="str">
        <f t="shared" si="2"/>
        <v/>
      </c>
      <c r="C7" s="153">
        <f t="shared" si="2"/>
        <v>80</v>
      </c>
      <c r="D7" s="26" t="str">
        <f t="shared" si="2"/>
        <v/>
      </c>
      <c r="E7" s="26" t="str">
        <f t="shared" si="2"/>
        <v>Büro</v>
      </c>
      <c r="F7" s="26" t="str">
        <f t="shared" si="2"/>
        <v/>
      </c>
      <c r="G7" s="26"/>
      <c r="H7" s="26"/>
      <c r="I7" s="26" t="str">
        <f>IF(Q7="","",Q7)</f>
        <v/>
      </c>
      <c r="K7" s="68" t="s">
        <v>312</v>
      </c>
      <c r="L7" s="68"/>
      <c r="M7" s="67">
        <v>80</v>
      </c>
      <c r="N7" s="15"/>
      <c r="O7" s="15" t="s">
        <v>313</v>
      </c>
    </row>
    <row r="8" spans="1:20" x14ac:dyDescent="0.25">
      <c r="A8" s="32"/>
      <c r="B8" s="32"/>
      <c r="C8" s="171"/>
      <c r="D8" s="32"/>
      <c r="E8" s="32"/>
      <c r="F8" s="32"/>
      <c r="G8" s="32"/>
      <c r="H8" s="32"/>
      <c r="I8" s="32"/>
      <c r="J8" s="32"/>
      <c r="K8" s="32"/>
      <c r="L8" s="32"/>
      <c r="M8" s="47"/>
      <c r="N8" s="15"/>
      <c r="O8" s="15"/>
    </row>
    <row r="9" spans="1:20" x14ac:dyDescent="0.25">
      <c r="A9" s="26" t="str">
        <f t="shared" ref="A9:F9" si="3">IF(K9="","",K9)</f>
        <v>Locher</v>
      </c>
      <c r="B9" s="26" t="str">
        <f t="shared" si="3"/>
        <v/>
      </c>
      <c r="C9" s="153">
        <f t="shared" si="3"/>
        <v>900</v>
      </c>
      <c r="D9" s="26" t="str">
        <f t="shared" si="3"/>
        <v/>
      </c>
      <c r="E9" s="26" t="str">
        <f t="shared" si="3"/>
        <v>Ersatz</v>
      </c>
      <c r="F9" s="26" t="str">
        <f t="shared" si="3"/>
        <v/>
      </c>
      <c r="G9" s="26"/>
      <c r="H9" s="26"/>
      <c r="I9" s="26" t="str">
        <f>IF(Q9="","",Q9)</f>
        <v/>
      </c>
      <c r="K9" s="68" t="s">
        <v>314</v>
      </c>
      <c r="L9" s="68"/>
      <c r="M9" s="67">
        <v>900</v>
      </c>
      <c r="N9" s="15"/>
      <c r="O9" s="15" t="s">
        <v>315</v>
      </c>
    </row>
    <row r="10" spans="1:20" x14ac:dyDescent="0.25">
      <c r="A10" s="32"/>
      <c r="B10" s="32"/>
      <c r="C10" s="17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5"/>
      <c r="O10" s="15"/>
    </row>
    <row r="11" spans="1:20" x14ac:dyDescent="0.25">
      <c r="A11" s="26" t="str">
        <f t="shared" ref="A11:F11" si="4">IF(K11="","",K11)</f>
        <v>Zähler</v>
      </c>
      <c r="B11" s="26" t="str">
        <f t="shared" si="4"/>
        <v/>
      </c>
      <c r="C11" s="153">
        <f t="shared" si="4"/>
        <v>200</v>
      </c>
      <c r="D11" s="26" t="str">
        <f t="shared" si="4"/>
        <v/>
      </c>
      <c r="E11" s="26" t="str">
        <f t="shared" si="4"/>
        <v>Starters</v>
      </c>
      <c r="F11" s="26" t="str">
        <f t="shared" si="4"/>
        <v/>
      </c>
      <c r="G11" s="26"/>
      <c r="H11" s="26"/>
      <c r="I11" s="26" t="str">
        <f>IF(Q11="","",Q11)</f>
        <v/>
      </c>
      <c r="K11" s="68" t="s">
        <v>316</v>
      </c>
      <c r="L11" s="68"/>
      <c r="M11" s="67">
        <v>200</v>
      </c>
      <c r="N11" s="15"/>
      <c r="O11" s="15" t="s">
        <v>317</v>
      </c>
    </row>
    <row r="12" spans="1:20" x14ac:dyDescent="0.25">
      <c r="A12" s="32"/>
      <c r="B12" s="32"/>
      <c r="C12" s="171"/>
      <c r="D12" s="32"/>
      <c r="E12" s="32"/>
      <c r="F12" s="32"/>
      <c r="G12" s="32"/>
      <c r="H12" s="32"/>
      <c r="I12" s="32"/>
      <c r="J12" s="32"/>
      <c r="K12" s="32"/>
      <c r="L12" s="32"/>
      <c r="M12" s="47"/>
      <c r="N12" s="15"/>
      <c r="O12" s="15"/>
    </row>
    <row r="13" spans="1:20" x14ac:dyDescent="0.25">
      <c r="A13" s="26" t="str">
        <f t="shared" ref="A13:F13" si="5">IF(K13="","",K13)</f>
        <v>Mehrwegbecher</v>
      </c>
      <c r="B13" s="26" t="str">
        <f t="shared" si="5"/>
        <v/>
      </c>
      <c r="C13" s="153">
        <f t="shared" si="5"/>
        <v>500</v>
      </c>
      <c r="D13" s="26" t="str">
        <f t="shared" si="5"/>
        <v/>
      </c>
      <c r="E13" s="26" t="str">
        <f t="shared" si="5"/>
        <v>Starters, Wahlen etc</v>
      </c>
      <c r="F13" s="26" t="str">
        <f t="shared" si="5"/>
        <v/>
      </c>
      <c r="G13" s="26"/>
      <c r="H13" s="26"/>
      <c r="I13" s="26" t="str">
        <f>IF(Q13="","",Q13)</f>
        <v/>
      </c>
      <c r="K13" s="68" t="s">
        <v>318</v>
      </c>
      <c r="L13" s="68"/>
      <c r="M13" s="67">
        <v>500</v>
      </c>
      <c r="N13" s="15"/>
      <c r="O13" s="15" t="s">
        <v>319</v>
      </c>
    </row>
    <row r="14" spans="1:20" x14ac:dyDescent="0.25">
      <c r="A14" s="32"/>
      <c r="B14" s="32"/>
      <c r="C14" s="171"/>
      <c r="D14" s="32"/>
      <c r="E14" s="32"/>
      <c r="F14" s="32"/>
      <c r="G14" s="32"/>
      <c r="H14" s="32"/>
      <c r="I14" s="32"/>
      <c r="J14" s="32"/>
      <c r="K14" s="32"/>
      <c r="L14" s="32"/>
      <c r="M14" s="47"/>
      <c r="N14" s="15"/>
      <c r="O14" s="15"/>
    </row>
    <row r="15" spans="1:20" x14ac:dyDescent="0.25">
      <c r="A15" s="26" t="str">
        <f t="shared" ref="A15:F15" si="6">IF(K15="","",K15)</f>
        <v>Server</v>
      </c>
      <c r="B15" s="26">
        <f t="shared" si="6"/>
        <v>5000</v>
      </c>
      <c r="C15" s="153" t="str">
        <f t="shared" si="6"/>
        <v/>
      </c>
      <c r="D15" s="26" t="str">
        <f t="shared" si="6"/>
        <v/>
      </c>
      <c r="E15" s="26" t="str">
        <f t="shared" si="6"/>
        <v/>
      </c>
      <c r="F15" s="26" t="str">
        <f t="shared" si="6"/>
        <v/>
      </c>
      <c r="G15" s="26"/>
      <c r="H15" s="26"/>
      <c r="I15" s="26" t="str">
        <f>IF(Q15="","",Q15)</f>
        <v/>
      </c>
      <c r="K15" s="68" t="s">
        <v>332</v>
      </c>
      <c r="L15" s="67">
        <v>5000</v>
      </c>
      <c r="M15" s="67"/>
      <c r="N15" s="15"/>
      <c r="O15" s="15"/>
    </row>
    <row r="16" spans="1:20" x14ac:dyDescent="0.25">
      <c r="A16" s="32"/>
      <c r="B16" s="32"/>
      <c r="C16" s="171"/>
      <c r="D16" s="32"/>
      <c r="E16" s="32"/>
      <c r="F16" s="32"/>
      <c r="G16" s="32"/>
      <c r="H16" s="32"/>
      <c r="I16" s="32"/>
      <c r="J16" s="32"/>
      <c r="K16" s="32"/>
      <c r="L16" s="32"/>
      <c r="M16" s="47"/>
      <c r="N16" s="15"/>
      <c r="O16" s="15"/>
    </row>
    <row r="17" spans="1:15" x14ac:dyDescent="0.25">
      <c r="A17" s="26" t="str">
        <f t="shared" ref="A17:F17" si="7">IF(K17="","",K17)</f>
        <v/>
      </c>
      <c r="B17" s="26" t="str">
        <f t="shared" si="7"/>
        <v/>
      </c>
      <c r="C17" s="153" t="str">
        <f t="shared" si="7"/>
        <v/>
      </c>
      <c r="D17" s="26" t="str">
        <f t="shared" si="7"/>
        <v/>
      </c>
      <c r="E17" s="26" t="str">
        <f t="shared" si="7"/>
        <v/>
      </c>
      <c r="F17" s="26" t="str">
        <f t="shared" si="7"/>
        <v/>
      </c>
      <c r="G17" s="26"/>
      <c r="H17" s="26"/>
      <c r="I17" s="26" t="str">
        <f>IF(Q17="","",Q17)</f>
        <v/>
      </c>
      <c r="K17" s="68"/>
      <c r="L17" s="68"/>
      <c r="M17" s="67"/>
      <c r="N17" s="15"/>
      <c r="O17" s="15"/>
    </row>
    <row r="18" spans="1:15" x14ac:dyDescent="0.25">
      <c r="A18" s="32"/>
      <c r="B18" s="32"/>
      <c r="C18" s="171"/>
      <c r="D18" s="32"/>
      <c r="E18" s="32"/>
      <c r="F18" s="32"/>
      <c r="G18" s="32"/>
      <c r="H18" s="32"/>
      <c r="I18" s="32"/>
      <c r="J18" s="32"/>
      <c r="K18" s="32"/>
      <c r="L18" s="32"/>
      <c r="M18" s="47"/>
      <c r="N18" s="15"/>
      <c r="O18" s="15"/>
    </row>
    <row r="19" spans="1:15" x14ac:dyDescent="0.25">
      <c r="A19" s="26" t="str">
        <f t="shared" ref="A19:F19" si="8">IF(K19="","",K19)</f>
        <v/>
      </c>
      <c r="B19" s="26" t="str">
        <f t="shared" si="8"/>
        <v/>
      </c>
      <c r="C19" s="153" t="str">
        <f t="shared" si="8"/>
        <v/>
      </c>
      <c r="D19" s="26" t="str">
        <f t="shared" si="8"/>
        <v/>
      </c>
      <c r="E19" s="26" t="str">
        <f t="shared" si="8"/>
        <v/>
      </c>
      <c r="F19" s="26" t="str">
        <f t="shared" si="8"/>
        <v/>
      </c>
      <c r="G19" s="26"/>
      <c r="H19" s="26"/>
      <c r="I19" s="26" t="str">
        <f>IF(Q19="","",Q19)</f>
        <v/>
      </c>
      <c r="K19" s="68"/>
      <c r="L19" s="68"/>
      <c r="M19" s="67"/>
      <c r="N19" s="15"/>
      <c r="O19" s="15"/>
    </row>
    <row r="20" spans="1:15" x14ac:dyDescent="0.25">
      <c r="A20" s="32"/>
      <c r="B20" s="32"/>
      <c r="C20" s="171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15"/>
      <c r="O20" s="15"/>
    </row>
    <row r="21" spans="1:15" x14ac:dyDescent="0.25">
      <c r="A21" s="26" t="str">
        <f t="shared" ref="A21:F21" si="9">IF(K21="","",K21)</f>
        <v/>
      </c>
      <c r="B21" s="26" t="str">
        <f t="shared" si="9"/>
        <v/>
      </c>
      <c r="C21" s="153" t="str">
        <f t="shared" si="9"/>
        <v/>
      </c>
      <c r="D21" s="26" t="str">
        <f t="shared" si="9"/>
        <v/>
      </c>
      <c r="E21" s="26" t="str">
        <f t="shared" si="9"/>
        <v/>
      </c>
      <c r="F21" s="26" t="str">
        <f t="shared" si="9"/>
        <v/>
      </c>
      <c r="G21" s="26"/>
      <c r="H21" s="26"/>
      <c r="I21" s="26" t="str">
        <f>IF(Q21="","",Q21)</f>
        <v/>
      </c>
      <c r="K21" s="68"/>
      <c r="L21" s="68"/>
      <c r="M21" s="67"/>
      <c r="N21" s="15"/>
      <c r="O21" s="15"/>
    </row>
    <row r="22" spans="1:15" x14ac:dyDescent="0.25">
      <c r="A22" s="32"/>
      <c r="B22" s="32"/>
      <c r="C22" s="171"/>
      <c r="D22" s="32"/>
      <c r="E22" s="32"/>
      <c r="F22" s="32"/>
      <c r="G22" s="32"/>
      <c r="H22" s="32"/>
      <c r="I22" s="32"/>
      <c r="J22" s="32"/>
      <c r="K22" s="32"/>
      <c r="L22" s="32"/>
      <c r="M22" s="47"/>
      <c r="N22" s="15"/>
      <c r="O22" s="15"/>
    </row>
    <row r="23" spans="1:15" x14ac:dyDescent="0.25">
      <c r="A23" s="26" t="str">
        <f t="shared" ref="A23:F23" si="10">IF(K23="","",K23)</f>
        <v/>
      </c>
      <c r="B23" s="26" t="str">
        <f t="shared" si="10"/>
        <v/>
      </c>
      <c r="C23" s="153" t="str">
        <f t="shared" si="10"/>
        <v/>
      </c>
      <c r="D23" s="26" t="str">
        <f t="shared" si="10"/>
        <v/>
      </c>
      <c r="E23" s="26" t="str">
        <f t="shared" si="10"/>
        <v/>
      </c>
      <c r="F23" s="26" t="str">
        <f t="shared" si="10"/>
        <v/>
      </c>
      <c r="G23" s="26"/>
      <c r="H23" s="26"/>
      <c r="I23" s="26" t="str">
        <f>IF(Q23="","",Q23)</f>
        <v/>
      </c>
      <c r="K23" s="68"/>
      <c r="L23" s="68"/>
      <c r="M23" s="67"/>
      <c r="N23" s="15"/>
      <c r="O23" s="15"/>
    </row>
    <row r="24" spans="1:15" x14ac:dyDescent="0.25">
      <c r="A24" s="32"/>
      <c r="B24" s="32"/>
      <c r="C24" s="171"/>
      <c r="D24" s="32"/>
      <c r="E24" s="32"/>
      <c r="F24" s="32"/>
      <c r="G24" s="32"/>
      <c r="H24" s="32"/>
      <c r="I24" s="32"/>
      <c r="J24" s="32"/>
      <c r="K24" s="32"/>
      <c r="L24" s="32"/>
      <c r="M24" s="47"/>
      <c r="N24" s="15"/>
      <c r="O24" s="15"/>
    </row>
    <row r="25" spans="1:15" x14ac:dyDescent="0.25">
      <c r="A25" s="26" t="str">
        <f t="shared" ref="A25:F25" si="11">IF(K25="","",K25)</f>
        <v/>
      </c>
      <c r="B25" s="26" t="str">
        <f t="shared" si="11"/>
        <v/>
      </c>
      <c r="C25" s="153" t="str">
        <f t="shared" si="11"/>
        <v/>
      </c>
      <c r="D25" s="26" t="str">
        <f t="shared" si="11"/>
        <v/>
      </c>
      <c r="E25" s="26" t="str">
        <f t="shared" si="11"/>
        <v/>
      </c>
      <c r="F25" s="26" t="str">
        <f t="shared" si="11"/>
        <v/>
      </c>
      <c r="G25" s="26"/>
      <c r="H25" s="26"/>
      <c r="I25" s="26" t="str">
        <f>IF(Q25="","",Q25)</f>
        <v/>
      </c>
      <c r="K25" s="68"/>
      <c r="L25" s="68"/>
      <c r="M25" s="67"/>
      <c r="N25" s="15"/>
      <c r="O25" s="15"/>
    </row>
    <row r="26" spans="1:15" x14ac:dyDescent="0.25">
      <c r="A26" s="32"/>
      <c r="B26" s="32"/>
      <c r="C26" s="171"/>
      <c r="D26" s="32"/>
      <c r="E26" s="32"/>
      <c r="F26" s="32"/>
      <c r="G26" s="32"/>
      <c r="H26" s="32"/>
      <c r="I26" s="32"/>
      <c r="J26" s="32"/>
      <c r="K26" s="32"/>
      <c r="L26" s="32"/>
      <c r="M26" s="47"/>
      <c r="N26" s="15"/>
      <c r="O26" s="15"/>
    </row>
    <row r="27" spans="1:15" x14ac:dyDescent="0.25">
      <c r="A27" s="32"/>
      <c r="B27" s="32"/>
      <c r="C27" s="171"/>
      <c r="D27" s="32"/>
      <c r="E27" s="32"/>
      <c r="F27" s="32"/>
      <c r="G27" s="32"/>
      <c r="H27" s="32"/>
      <c r="I27" s="32"/>
      <c r="J27" s="70"/>
      <c r="K27" s="68"/>
      <c r="L27" s="68"/>
      <c r="M27" s="67"/>
      <c r="N27" s="15"/>
      <c r="O27" s="15"/>
    </row>
    <row r="28" spans="1:15" x14ac:dyDescent="0.25">
      <c r="A28" s="32"/>
      <c r="B28" s="32"/>
      <c r="C28" s="171"/>
      <c r="D28" s="32"/>
      <c r="E28" s="32"/>
      <c r="F28" s="32"/>
      <c r="G28" s="32"/>
      <c r="H28" s="32"/>
      <c r="I28" s="32"/>
      <c r="J28" s="32"/>
      <c r="K28" s="32"/>
      <c r="L28" s="32"/>
      <c r="M28" s="47"/>
      <c r="N28" s="15"/>
      <c r="O28" s="15"/>
    </row>
    <row r="29" spans="1:15" x14ac:dyDescent="0.25">
      <c r="A29" s="26" t="str">
        <f t="shared" ref="A29:F30" si="12">IF(K29="","",K29)</f>
        <v/>
      </c>
      <c r="B29" s="26" t="str">
        <f t="shared" si="12"/>
        <v/>
      </c>
      <c r="C29" s="153" t="str">
        <f t="shared" si="12"/>
        <v/>
      </c>
      <c r="D29" s="26" t="str">
        <f t="shared" si="12"/>
        <v/>
      </c>
      <c r="E29" s="26" t="str">
        <f t="shared" si="12"/>
        <v/>
      </c>
      <c r="F29" s="26" t="str">
        <f t="shared" si="12"/>
        <v/>
      </c>
      <c r="G29" s="26"/>
      <c r="H29" s="26"/>
      <c r="I29" s="26" t="str">
        <f>IF(Q29="","",Q29)</f>
        <v/>
      </c>
      <c r="K29" s="68"/>
      <c r="L29" s="68"/>
      <c r="M29" s="67"/>
      <c r="N29" s="15"/>
      <c r="O29" s="15"/>
    </row>
    <row r="30" spans="1:15" x14ac:dyDescent="0.25">
      <c r="A30" s="26" t="str">
        <f t="shared" si="12"/>
        <v/>
      </c>
      <c r="B30" s="26" t="str">
        <f t="shared" si="12"/>
        <v/>
      </c>
      <c r="C30" s="153" t="str">
        <f t="shared" si="12"/>
        <v/>
      </c>
      <c r="D30" s="26" t="str">
        <f t="shared" si="12"/>
        <v/>
      </c>
      <c r="E30" s="26" t="str">
        <f t="shared" si="12"/>
        <v/>
      </c>
      <c r="F30" s="26" t="str">
        <f t="shared" si="12"/>
        <v/>
      </c>
      <c r="G30" s="26"/>
      <c r="H30" s="26"/>
      <c r="I30" s="26" t="str">
        <f>IF(Q30="","",Q30)</f>
        <v/>
      </c>
      <c r="J30" s="26"/>
      <c r="K30" s="32"/>
      <c r="L30" s="32"/>
      <c r="M30" s="47"/>
      <c r="N30" s="15"/>
      <c r="O30" s="15"/>
    </row>
    <row r="31" spans="1:15" x14ac:dyDescent="0.25">
      <c r="A31" s="26"/>
      <c r="B31" s="26"/>
      <c r="C31" s="153"/>
      <c r="D31" s="35"/>
      <c r="E31" s="35"/>
      <c r="F31" s="35"/>
      <c r="G31" s="35"/>
      <c r="H31" s="35"/>
      <c r="I31" s="35"/>
      <c r="M31" s="15"/>
      <c r="N31" s="15"/>
      <c r="O31" s="15"/>
    </row>
    <row r="32" spans="1:15" x14ac:dyDescent="0.25">
      <c r="A32" s="26"/>
      <c r="B32" s="26"/>
      <c r="C32" s="155">
        <f>SUM(C5:C30)</f>
        <v>2080</v>
      </c>
      <c r="D32" s="153"/>
      <c r="E32" s="153"/>
      <c r="F32" s="153"/>
      <c r="G32" s="153"/>
      <c r="H32" s="153"/>
      <c r="I32" s="153"/>
      <c r="L32" s="15">
        <f>SUM(L5:L29)</f>
        <v>5000</v>
      </c>
      <c r="M32" s="15"/>
      <c r="N32" s="151"/>
      <c r="O32" s="151"/>
    </row>
  </sheetData>
  <mergeCells count="6">
    <mergeCell ref="N1:O2"/>
    <mergeCell ref="A1:A2"/>
    <mergeCell ref="B1:C2"/>
    <mergeCell ref="D1:E2"/>
    <mergeCell ref="K1:K2"/>
    <mergeCell ref="L1:M2"/>
  </mergeCells>
  <pageMargins left="0.7" right="0.7" top="0.78740157499999996" bottom="0.78740157499999996" header="0.3" footer="0.3"/>
  <pageSetup paperSize="9" orientation="portrait" r:id="rId1"/>
  <ignoredErrors>
    <ignoredError sqref="I5 I11 I7 I9 I13 I15 I17 I19 I21 I23 I25 I29:I32 A1:E2 A29:F31 A25:F25 A23:F23 A21:F21 A19:F19 A17:F17 A15:F15 A13:F13 A9:F9 A7:F7 A11:F11 A5:F5 A32:B32 D32:F32 L3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G48"/>
  <sheetViews>
    <sheetView topLeftCell="F1" workbookViewId="0">
      <selection activeCell="Q5" sqref="Q5"/>
    </sheetView>
  </sheetViews>
  <sheetFormatPr baseColWidth="10" defaultRowHeight="15" x14ac:dyDescent="0.25"/>
  <cols>
    <col min="1" max="1" width="21.42578125" style="2" customWidth="1"/>
    <col min="2" max="2" width="11.42578125" style="2"/>
    <col min="3" max="3" width="11.42578125" style="151"/>
    <col min="4" max="4" width="9" style="2" customWidth="1"/>
    <col min="5" max="10" width="11.42578125" style="2"/>
    <col min="11" max="11" width="21.42578125" style="2" customWidth="1"/>
    <col min="12" max="13" width="11.42578125" style="2"/>
    <col min="14" max="14" width="10" style="2" customWidth="1"/>
    <col min="15" max="15" width="7.42578125" style="2" customWidth="1"/>
    <col min="16" max="16" width="5.42578125" style="2" customWidth="1"/>
    <col min="17" max="17" width="121" style="2" customWidth="1"/>
    <col min="18" max="16384" width="11.42578125" style="2"/>
  </cols>
  <sheetData>
    <row r="1" spans="1:17" ht="15" customHeight="1" x14ac:dyDescent="0.25">
      <c r="A1" s="232" t="str">
        <f>IF(K1="","",K1)</f>
        <v>Investitionen</v>
      </c>
      <c r="B1" s="242" t="str">
        <f>IF(L1="","",L1)</f>
        <v>TUT</v>
      </c>
      <c r="C1" s="243"/>
      <c r="D1" s="282" t="str">
        <f>IF(N1="","",N1)</f>
        <v>Anlage A 10</v>
      </c>
      <c r="E1" s="283"/>
      <c r="F1" s="26"/>
      <c r="G1" s="26"/>
      <c r="H1" s="26"/>
      <c r="I1" s="26"/>
      <c r="J1" s="26"/>
      <c r="K1" s="232" t="s">
        <v>59</v>
      </c>
      <c r="L1" s="242" t="s">
        <v>272</v>
      </c>
      <c r="M1" s="243"/>
      <c r="N1" s="286" t="s">
        <v>333</v>
      </c>
      <c r="O1" s="287"/>
    </row>
    <row r="2" spans="1:17" ht="15.75" customHeight="1" thickBot="1" x14ac:dyDescent="0.3">
      <c r="A2" s="233"/>
      <c r="B2" s="244"/>
      <c r="C2" s="245"/>
      <c r="D2" s="284"/>
      <c r="E2" s="285"/>
      <c r="F2" s="26"/>
      <c r="G2" s="26"/>
      <c r="H2" s="26"/>
      <c r="I2" s="26"/>
      <c r="J2" s="26"/>
      <c r="K2" s="233"/>
      <c r="L2" s="244"/>
      <c r="M2" s="245"/>
      <c r="N2" s="288"/>
      <c r="O2" s="289"/>
    </row>
    <row r="3" spans="1:17" ht="18.75" x14ac:dyDescent="0.25">
      <c r="A3" s="152"/>
      <c r="B3" s="152"/>
      <c r="C3" s="154"/>
      <c r="D3" s="33"/>
      <c r="E3" s="26"/>
      <c r="F3" s="26"/>
      <c r="G3" s="26"/>
      <c r="H3" s="26"/>
      <c r="I3" s="26"/>
      <c r="J3" s="26"/>
      <c r="K3" s="152"/>
      <c r="L3" s="152"/>
      <c r="M3" s="152"/>
      <c r="N3" s="33"/>
      <c r="O3" s="33"/>
    </row>
    <row r="4" spans="1:17" ht="18.75" x14ac:dyDescent="0.25">
      <c r="A4" s="152"/>
      <c r="B4" s="152"/>
      <c r="C4" s="154"/>
      <c r="D4" s="33"/>
      <c r="E4" s="26"/>
      <c r="F4" s="26"/>
      <c r="G4" s="26"/>
      <c r="H4" s="26"/>
      <c r="I4" s="26"/>
      <c r="J4" s="26"/>
      <c r="K4" s="152"/>
      <c r="L4" s="194" t="s">
        <v>337</v>
      </c>
      <c r="M4" s="152"/>
      <c r="N4" s="33"/>
      <c r="O4" s="33"/>
    </row>
    <row r="5" spans="1:17" x14ac:dyDescent="0.25">
      <c r="A5" s="26" t="str">
        <f>IF(K5="","",K5)</f>
        <v>Smartboard</v>
      </c>
      <c r="B5" s="26" t="str">
        <f>IF(L5="","",L5)</f>
        <v/>
      </c>
      <c r="C5" s="35">
        <f>IF(M5="","",M5)</f>
        <v>3500</v>
      </c>
      <c r="D5" s="26" t="str">
        <f>IF(P5="","",P5)</f>
        <v/>
      </c>
      <c r="E5" s="26"/>
      <c r="F5" s="26"/>
      <c r="G5" s="26"/>
      <c r="H5" s="26"/>
      <c r="I5" s="26"/>
      <c r="J5" s="26"/>
      <c r="K5" s="68" t="s">
        <v>271</v>
      </c>
      <c r="L5" s="68"/>
      <c r="M5" s="67">
        <v>3500</v>
      </c>
      <c r="N5" s="6"/>
      <c r="Q5" s="307" t="s">
        <v>383</v>
      </c>
    </row>
    <row r="6" spans="1:17" x14ac:dyDescent="0.25">
      <c r="A6" s="32"/>
      <c r="B6" s="32"/>
      <c r="C6" s="47"/>
      <c r="D6" s="32"/>
      <c r="E6" s="32"/>
      <c r="F6" s="32"/>
      <c r="G6" s="32"/>
      <c r="H6" s="32"/>
      <c r="I6" s="32"/>
      <c r="J6" s="32"/>
      <c r="K6" s="32"/>
      <c r="L6" s="32"/>
      <c r="M6" s="47"/>
      <c r="N6" s="6"/>
      <c r="P6" s="15"/>
      <c r="Q6" s="182"/>
    </row>
    <row r="7" spans="1:17" x14ac:dyDescent="0.25">
      <c r="A7" s="26" t="str">
        <f>IF(K9="","",K9)</f>
        <v>Teufel Rockster Air Bundle</v>
      </c>
      <c r="B7" s="26" t="str">
        <f>IF(L9="","",L9)</f>
        <v/>
      </c>
      <c r="C7" s="35">
        <f>IF(M9="","",M9)</f>
        <v>1000</v>
      </c>
      <c r="D7" s="26" t="str">
        <f>IF(P7="","",P7)</f>
        <v/>
      </c>
      <c r="E7" s="26"/>
      <c r="F7" s="26"/>
      <c r="G7" s="26"/>
      <c r="H7" s="26"/>
      <c r="I7" s="26"/>
      <c r="J7" s="26"/>
      <c r="K7" s="68" t="s">
        <v>282</v>
      </c>
      <c r="L7" s="68"/>
      <c r="M7" s="67">
        <v>500</v>
      </c>
      <c r="N7" s="6"/>
      <c r="P7" s="15"/>
      <c r="Q7" s="182"/>
    </row>
    <row r="8" spans="1:17" x14ac:dyDescent="0.25">
      <c r="A8" s="32"/>
      <c r="B8" s="32"/>
      <c r="C8" s="47"/>
      <c r="D8" s="32"/>
      <c r="E8" s="32"/>
      <c r="F8" s="32"/>
      <c r="G8" s="32"/>
      <c r="H8" s="32"/>
      <c r="I8" s="32"/>
      <c r="J8" s="32"/>
      <c r="N8" s="6"/>
      <c r="P8" s="15"/>
      <c r="Q8" s="182"/>
    </row>
    <row r="9" spans="1:17" x14ac:dyDescent="0.25">
      <c r="A9" s="26" t="str">
        <f>IF(K11="","",K11)</f>
        <v>Lern-Gruppensofas</v>
      </c>
      <c r="B9" s="26" t="str">
        <f>IF(L11="","",L11)</f>
        <v/>
      </c>
      <c r="C9" s="35">
        <f>IF(M11="","",M11)</f>
        <v>5000</v>
      </c>
      <c r="D9" s="26" t="str">
        <f>IF(P9="","",P9)</f>
        <v/>
      </c>
      <c r="E9" s="26"/>
      <c r="F9" s="26"/>
      <c r="G9" s="26"/>
      <c r="H9" s="26"/>
      <c r="I9" s="26"/>
      <c r="J9" s="26"/>
      <c r="K9" s="68" t="s">
        <v>294</v>
      </c>
      <c r="L9" s="68"/>
      <c r="M9" s="67">
        <v>1000</v>
      </c>
      <c r="N9" s="6"/>
      <c r="P9" s="15"/>
      <c r="Q9" s="306"/>
    </row>
    <row r="10" spans="1:17" x14ac:dyDescent="0.25">
      <c r="A10" s="32"/>
      <c r="B10" s="32"/>
      <c r="C10" s="47"/>
      <c r="D10" s="32"/>
      <c r="E10" s="32"/>
      <c r="F10" s="32"/>
      <c r="G10" s="32"/>
      <c r="H10" s="32"/>
      <c r="I10" s="32"/>
      <c r="J10" s="32"/>
      <c r="K10" s="32"/>
      <c r="L10" s="32"/>
      <c r="M10" s="47"/>
      <c r="N10" s="6"/>
      <c r="P10" s="15"/>
      <c r="Q10" s="182"/>
    </row>
    <row r="11" spans="1:17" x14ac:dyDescent="0.25">
      <c r="A11" s="26" t="str">
        <f>IF(K13="","",K13)</f>
        <v>Gem. Sitzgelegenheiten</v>
      </c>
      <c r="B11" s="26" t="str">
        <f>IF(L13="","",L13)</f>
        <v/>
      </c>
      <c r="C11" s="35">
        <f>IF(M13="","",M13)</f>
        <v>5000</v>
      </c>
      <c r="D11" s="26" t="str">
        <f>IF(P11="","",P11)</f>
        <v/>
      </c>
      <c r="E11" s="26"/>
      <c r="F11" s="26"/>
      <c r="G11" s="26"/>
      <c r="H11" s="26"/>
      <c r="I11" s="26"/>
      <c r="J11" s="26"/>
      <c r="K11" s="68" t="s">
        <v>273</v>
      </c>
      <c r="L11" s="68"/>
      <c r="M11" s="67">
        <v>5000</v>
      </c>
      <c r="N11" s="6"/>
      <c r="P11" s="15"/>
      <c r="Q11" s="307" t="s">
        <v>382</v>
      </c>
    </row>
    <row r="12" spans="1:17" x14ac:dyDescent="0.25">
      <c r="A12" s="32"/>
      <c r="B12" s="32"/>
      <c r="C12" s="47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6"/>
      <c r="P12" s="15"/>
      <c r="Q12" s="182"/>
    </row>
    <row r="13" spans="1:17" x14ac:dyDescent="0.25">
      <c r="A13" s="26" t="str">
        <f>IF(K15="","",K15)</f>
        <v>Wilkhahn Wandrelief</v>
      </c>
      <c r="B13" s="26" t="str">
        <f>IF(L15="","",L15)</f>
        <v/>
      </c>
      <c r="C13" s="35">
        <f>IF(M15="","",M15)</f>
        <v>1000</v>
      </c>
      <c r="D13" s="26" t="str">
        <f>IF(P13="","",P13)</f>
        <v/>
      </c>
      <c r="E13" s="26"/>
      <c r="F13" s="26"/>
      <c r="G13" s="26"/>
      <c r="H13" s="26"/>
      <c r="I13" s="26"/>
      <c r="J13" s="26"/>
      <c r="K13" s="68" t="s">
        <v>274</v>
      </c>
      <c r="L13" s="68"/>
      <c r="M13" s="67">
        <v>5000</v>
      </c>
      <c r="N13" s="6"/>
      <c r="P13" s="15"/>
      <c r="Q13" s="307" t="s">
        <v>381</v>
      </c>
    </row>
    <row r="14" spans="1:17" x14ac:dyDescent="0.25">
      <c r="A14" s="32"/>
      <c r="B14" s="32"/>
      <c r="C14" s="47"/>
      <c r="D14" s="32"/>
      <c r="E14" s="32"/>
      <c r="F14" s="32"/>
      <c r="G14" s="32"/>
      <c r="H14" s="32"/>
      <c r="I14" s="32"/>
      <c r="J14" s="32"/>
      <c r="K14" s="32"/>
      <c r="L14" s="32"/>
      <c r="M14" s="47"/>
      <c r="N14" s="6"/>
      <c r="P14" s="15"/>
      <c r="Q14" s="182"/>
    </row>
    <row r="15" spans="1:17" x14ac:dyDescent="0.25">
      <c r="A15" s="26" t="str">
        <f>IF(K17="","",K17)</f>
        <v>Seminare</v>
      </c>
      <c r="B15" s="26" t="str">
        <f>IF(L17="","",L17)</f>
        <v/>
      </c>
      <c r="C15" s="35">
        <f>IF(M17="","",M17)</f>
        <v>6000</v>
      </c>
      <c r="D15" s="26" t="str">
        <f>IF(P15="","",P15)</f>
        <v/>
      </c>
      <c r="E15" s="26"/>
      <c r="F15" s="26"/>
      <c r="G15" s="26"/>
      <c r="H15" s="26"/>
      <c r="I15" s="26"/>
      <c r="J15" s="26"/>
      <c r="K15" s="68" t="s">
        <v>275</v>
      </c>
      <c r="L15" s="68"/>
      <c r="M15" s="67">
        <v>1000</v>
      </c>
      <c r="N15" s="6"/>
      <c r="P15" s="15"/>
      <c r="Q15" s="307" t="s">
        <v>380</v>
      </c>
    </row>
    <row r="16" spans="1:17" s="70" customFormat="1" x14ac:dyDescent="0.25">
      <c r="A16" s="32"/>
      <c r="B16" s="32"/>
      <c r="C16" s="47"/>
      <c r="D16" s="32"/>
      <c r="E16" s="32"/>
      <c r="F16" s="32"/>
      <c r="G16" s="32"/>
      <c r="H16" s="32"/>
      <c r="I16" s="32"/>
      <c r="J16" s="32"/>
      <c r="K16" s="32"/>
      <c r="L16" s="32"/>
      <c r="M16" s="47"/>
      <c r="N16" s="173"/>
      <c r="P16" s="15"/>
      <c r="Q16" s="184"/>
    </row>
    <row r="17" spans="1:17" s="70" customFormat="1" x14ac:dyDescent="0.25">
      <c r="A17" s="26" t="str">
        <f>IF(K19="","",K19)</f>
        <v>Tischtennisplatte</v>
      </c>
      <c r="B17" s="26" t="str">
        <f>IF(L19="","",L19)</f>
        <v/>
      </c>
      <c r="C17" s="35">
        <f>IF(M19="","",M19)</f>
        <v>500</v>
      </c>
      <c r="D17" s="26" t="str">
        <f>IF(P17="","",P17)</f>
        <v/>
      </c>
      <c r="E17" s="26"/>
      <c r="F17" s="26"/>
      <c r="G17" s="26"/>
      <c r="H17" s="26"/>
      <c r="I17" s="26"/>
      <c r="J17" s="26"/>
      <c r="K17" s="68" t="s">
        <v>276</v>
      </c>
      <c r="L17" s="68"/>
      <c r="M17" s="67">
        <v>6000</v>
      </c>
      <c r="N17" s="173"/>
      <c r="P17" s="15"/>
      <c r="Q17" s="308" t="s">
        <v>379</v>
      </c>
    </row>
    <row r="18" spans="1:17" s="70" customFormat="1" x14ac:dyDescent="0.25">
      <c r="A18" s="32"/>
      <c r="B18" s="32"/>
      <c r="C18" s="47"/>
      <c r="D18" s="32"/>
      <c r="E18" s="32"/>
      <c r="F18" s="32"/>
      <c r="G18" s="32"/>
      <c r="H18" s="32"/>
      <c r="I18" s="32"/>
      <c r="J18" s="32"/>
      <c r="K18" s="32"/>
      <c r="L18" s="32"/>
      <c r="M18" s="47"/>
      <c r="N18" s="173"/>
      <c r="P18" s="15"/>
      <c r="Q18" s="184"/>
    </row>
    <row r="19" spans="1:17" s="70" customFormat="1" x14ac:dyDescent="0.25">
      <c r="A19" s="26" t="str">
        <f>IF(K21="","",K21)</f>
        <v>Lasertag Ausrüstung</v>
      </c>
      <c r="B19" s="26" t="str">
        <f>IF(L21="","",L21)</f>
        <v/>
      </c>
      <c r="C19" s="35">
        <f>IF(M21="","",M21)</f>
        <v>5000</v>
      </c>
      <c r="D19" s="26" t="str">
        <f>IF(P19="","",P19)</f>
        <v/>
      </c>
      <c r="E19" s="26"/>
      <c r="F19" s="26"/>
      <c r="G19" s="26"/>
      <c r="H19" s="26"/>
      <c r="I19" s="26"/>
      <c r="J19" s="26"/>
      <c r="K19" s="68" t="s">
        <v>277</v>
      </c>
      <c r="L19" s="68"/>
      <c r="M19" s="67">
        <v>500</v>
      </c>
      <c r="N19" s="173"/>
      <c r="P19" s="15"/>
      <c r="Q19" s="184"/>
    </row>
    <row r="20" spans="1:17" s="70" customFormat="1" x14ac:dyDescent="0.25">
      <c r="A20" s="32"/>
      <c r="B20" s="32"/>
      <c r="C20" s="47"/>
      <c r="D20" s="32"/>
      <c r="E20" s="32"/>
      <c r="F20" s="32"/>
      <c r="G20" s="32"/>
      <c r="H20" s="32"/>
      <c r="I20" s="32"/>
      <c r="J20" s="32"/>
      <c r="K20" s="32"/>
      <c r="L20" s="32"/>
      <c r="M20" s="47"/>
      <c r="N20" s="173"/>
      <c r="P20" s="15"/>
      <c r="Q20" s="184"/>
    </row>
    <row r="21" spans="1:17" s="70" customFormat="1" x14ac:dyDescent="0.25">
      <c r="A21" s="26" t="str">
        <f>IF(K23="","",K23)</f>
        <v>Couchtisch</v>
      </c>
      <c r="B21" s="26" t="str">
        <f>IF(L23="","",L23)</f>
        <v/>
      </c>
      <c r="C21" s="35">
        <f>IF(M23="","",M23)</f>
        <v>400</v>
      </c>
      <c r="D21" s="26" t="str">
        <f>IF(P21="","",P21)</f>
        <v/>
      </c>
      <c r="E21" s="26"/>
      <c r="F21" s="26"/>
      <c r="G21" s="26"/>
      <c r="H21" s="26"/>
      <c r="I21" s="26"/>
      <c r="J21" s="26"/>
      <c r="K21" s="68" t="s">
        <v>278</v>
      </c>
      <c r="L21" s="68"/>
      <c r="M21" s="67">
        <v>5000</v>
      </c>
      <c r="N21" s="173"/>
      <c r="P21" s="15"/>
      <c r="Q21" s="184"/>
    </row>
    <row r="22" spans="1:17" s="70" customFormat="1" x14ac:dyDescent="0.25">
      <c r="A22" s="32"/>
      <c r="B22" s="32"/>
      <c r="C22" s="47"/>
      <c r="D22" s="32"/>
      <c r="E22" s="32"/>
      <c r="F22" s="32"/>
      <c r="G22" s="32"/>
      <c r="H22" s="32"/>
      <c r="I22" s="32"/>
      <c r="J22" s="32"/>
      <c r="K22" s="32"/>
      <c r="L22" s="32"/>
      <c r="M22" s="47"/>
      <c r="N22" s="173"/>
      <c r="P22" s="15"/>
      <c r="Q22" s="184"/>
    </row>
    <row r="23" spans="1:17" s="70" customFormat="1" x14ac:dyDescent="0.25">
      <c r="A23" s="26" t="str">
        <f>IF(K25="","",K25)</f>
        <v>Grill</v>
      </c>
      <c r="B23" s="35">
        <f>IF(L25="","",L25)</f>
        <v>1200</v>
      </c>
      <c r="C23" s="35" t="str">
        <f>IF(M25="","",M25)</f>
        <v/>
      </c>
      <c r="D23" s="26" t="str">
        <f>IF(P23="","",P23)</f>
        <v/>
      </c>
      <c r="E23" s="26"/>
      <c r="F23" s="26"/>
      <c r="G23" s="26"/>
      <c r="H23" s="26"/>
      <c r="I23" s="26"/>
      <c r="J23" s="26"/>
      <c r="K23" s="68" t="s">
        <v>279</v>
      </c>
      <c r="L23" s="68"/>
      <c r="M23" s="67">
        <v>400</v>
      </c>
      <c r="N23" s="173"/>
      <c r="P23" s="15"/>
      <c r="Q23" s="307" t="s">
        <v>378</v>
      </c>
    </row>
    <row r="24" spans="1:17" s="70" customFormat="1" x14ac:dyDescent="0.25">
      <c r="A24" s="26" t="str">
        <f t="shared" ref="A24:C24" si="0">IF(K26="","",K26)</f>
        <v/>
      </c>
      <c r="B24" s="35" t="str">
        <f t="shared" si="0"/>
        <v/>
      </c>
      <c r="C24" s="35" t="str">
        <f t="shared" si="0"/>
        <v/>
      </c>
      <c r="D24" s="32"/>
      <c r="E24" s="32"/>
      <c r="F24" s="32"/>
      <c r="G24" s="32"/>
      <c r="H24" s="32"/>
      <c r="I24" s="32"/>
      <c r="J24" s="32"/>
      <c r="K24" s="32"/>
      <c r="L24" s="32"/>
      <c r="M24" s="47"/>
      <c r="N24" s="173"/>
      <c r="P24" s="15"/>
      <c r="Q24" s="184"/>
    </row>
    <row r="25" spans="1:17" s="70" customFormat="1" x14ac:dyDescent="0.25">
      <c r="A25" s="26" t="str">
        <f t="shared" ref="A25:C25" si="1">IF(K27="","",K27)</f>
        <v>Kühlschrank</v>
      </c>
      <c r="B25" s="35">
        <f t="shared" si="1"/>
        <v>1200</v>
      </c>
      <c r="C25" s="35" t="str">
        <f t="shared" si="1"/>
        <v/>
      </c>
      <c r="D25" s="26" t="str">
        <f>IF(P25="","",P25)</f>
        <v/>
      </c>
      <c r="E25" s="26"/>
      <c r="F25" s="26"/>
      <c r="G25" s="26"/>
      <c r="H25" s="26"/>
      <c r="I25" s="26"/>
      <c r="J25" s="26"/>
      <c r="K25" s="68" t="s">
        <v>280</v>
      </c>
      <c r="L25" s="67">
        <v>1200</v>
      </c>
      <c r="M25" s="67"/>
      <c r="N25" s="173" t="s">
        <v>283</v>
      </c>
      <c r="O25" s="185" t="s">
        <v>293</v>
      </c>
      <c r="P25" s="15"/>
      <c r="Q25" s="183" t="s">
        <v>291</v>
      </c>
    </row>
    <row r="26" spans="1:17" s="70" customFormat="1" x14ac:dyDescent="0.25">
      <c r="A26" s="32"/>
      <c r="B26" s="47"/>
      <c r="C26" s="47"/>
      <c r="D26" s="32"/>
      <c r="E26" s="32"/>
      <c r="F26" s="32"/>
      <c r="G26" s="32"/>
      <c r="H26" s="32"/>
      <c r="I26" s="32"/>
      <c r="J26" s="32"/>
      <c r="K26" s="32"/>
      <c r="L26" s="32"/>
      <c r="M26" s="47"/>
      <c r="N26" s="173"/>
      <c r="P26" s="15"/>
      <c r="Q26" s="184"/>
    </row>
    <row r="27" spans="1:17" x14ac:dyDescent="0.25">
      <c r="A27" s="32"/>
      <c r="B27" s="47"/>
      <c r="C27" s="47"/>
      <c r="D27" s="32"/>
      <c r="E27" s="32"/>
      <c r="F27" s="32"/>
      <c r="G27" s="32"/>
      <c r="H27" s="32"/>
      <c r="I27" s="32"/>
      <c r="J27" s="32"/>
      <c r="K27" s="68" t="s">
        <v>281</v>
      </c>
      <c r="L27" s="67">
        <v>1200</v>
      </c>
      <c r="M27" s="67"/>
      <c r="N27" s="6" t="s">
        <v>283</v>
      </c>
      <c r="O27" s="185" t="s">
        <v>293</v>
      </c>
      <c r="P27" s="15"/>
      <c r="Q27" s="183" t="s">
        <v>292</v>
      </c>
    </row>
    <row r="28" spans="1:17" x14ac:dyDescent="0.25">
      <c r="A28" s="32"/>
      <c r="B28" s="47"/>
      <c r="C28" s="47"/>
      <c r="D28" s="32"/>
      <c r="E28" s="32"/>
      <c r="F28" s="32"/>
      <c r="G28" s="32"/>
      <c r="H28" s="32"/>
      <c r="I28" s="32"/>
      <c r="J28" s="32"/>
      <c r="K28" s="32"/>
      <c r="L28" s="32"/>
      <c r="M28" s="47"/>
      <c r="N28" s="6"/>
      <c r="P28" s="15"/>
      <c r="Q28" s="182"/>
    </row>
    <row r="29" spans="1:17" x14ac:dyDescent="0.25">
      <c r="A29" s="26" t="str">
        <f>IF(K29="","",K29)</f>
        <v>Server</v>
      </c>
      <c r="B29" s="35">
        <f>IF(L29="","",L29)</f>
        <v>5000</v>
      </c>
      <c r="C29" s="35" t="str">
        <f>IF(M29="","",M29)</f>
        <v/>
      </c>
      <c r="D29" s="26" t="str">
        <f>IF(P29="","",P29)</f>
        <v/>
      </c>
      <c r="E29" s="26"/>
      <c r="F29" s="26"/>
      <c r="G29" s="26"/>
      <c r="H29" s="26"/>
      <c r="I29" s="26"/>
      <c r="J29" s="26"/>
      <c r="K29" s="68" t="s">
        <v>332</v>
      </c>
      <c r="L29" s="67">
        <v>5000</v>
      </c>
      <c r="M29" s="67"/>
      <c r="N29" s="6"/>
      <c r="P29" s="15"/>
      <c r="Q29" s="182"/>
    </row>
    <row r="30" spans="1:17" x14ac:dyDescent="0.25">
      <c r="A30" s="26" t="str">
        <f t="shared" ref="A30:C30" si="2">IF(M30="","",M30)</f>
        <v/>
      </c>
      <c r="B30" s="35" t="str">
        <f t="shared" si="2"/>
        <v/>
      </c>
      <c r="C30" s="35" t="str">
        <f t="shared" si="2"/>
        <v/>
      </c>
      <c r="D30" s="26" t="str">
        <f>IF(P30="","",P30)</f>
        <v/>
      </c>
      <c r="E30" s="26"/>
      <c r="F30" s="26"/>
      <c r="G30" s="26"/>
      <c r="H30" s="26"/>
      <c r="I30" s="26"/>
      <c r="J30" s="26"/>
      <c r="K30" s="26" t="str">
        <f>IF(R30="","",R30)</f>
        <v/>
      </c>
      <c r="L30" s="26"/>
      <c r="M30" s="32"/>
      <c r="N30" s="174"/>
      <c r="O30" s="47"/>
      <c r="P30" s="15"/>
      <c r="Q30" s="182"/>
    </row>
    <row r="31" spans="1:17" x14ac:dyDescent="0.25">
      <c r="A31" s="26"/>
      <c r="B31" s="26"/>
      <c r="C31" s="35"/>
      <c r="D31" s="35"/>
      <c r="E31" s="35"/>
      <c r="F31" s="35"/>
      <c r="G31" s="35"/>
      <c r="H31" s="35"/>
      <c r="I31" s="15"/>
      <c r="J31" s="15"/>
      <c r="L31" s="15"/>
      <c r="M31" s="15"/>
      <c r="N31" s="175"/>
      <c r="O31" s="15"/>
      <c r="Q31" s="182"/>
    </row>
    <row r="32" spans="1:17" x14ac:dyDescent="0.25">
      <c r="A32" s="26"/>
      <c r="B32" s="26"/>
      <c r="C32" s="36">
        <f>SUM(C5:C29)</f>
        <v>27400</v>
      </c>
      <c r="D32" s="153"/>
      <c r="E32" s="153"/>
      <c r="F32" s="153"/>
      <c r="G32" s="153"/>
      <c r="H32" s="153"/>
      <c r="I32" s="151"/>
      <c r="L32" s="15">
        <f>SUM(L6:L30)</f>
        <v>7400</v>
      </c>
      <c r="M32" s="15"/>
      <c r="N32" s="176"/>
      <c r="O32" s="151"/>
      <c r="Q32" s="182"/>
    </row>
    <row r="35" spans="10:33" ht="15.75" thickBot="1" x14ac:dyDescent="0.3">
      <c r="J35" s="15"/>
    </row>
    <row r="36" spans="10:33" ht="27" thickBot="1" x14ac:dyDescent="0.3">
      <c r="P36" s="177"/>
      <c r="Q36" s="178" t="s">
        <v>59</v>
      </c>
      <c r="R36" s="178" t="s">
        <v>284</v>
      </c>
    </row>
    <row r="37" spans="10:33" ht="15.75" thickBot="1" x14ac:dyDescent="0.3">
      <c r="P37" s="179">
        <v>1</v>
      </c>
      <c r="Q37" s="180" t="s">
        <v>271</v>
      </c>
      <c r="R37" s="181">
        <v>3500</v>
      </c>
    </row>
    <row r="38" spans="10:33" ht="15.75" thickBot="1" x14ac:dyDescent="0.3">
      <c r="P38" s="179">
        <v>2</v>
      </c>
      <c r="Q38" s="180" t="s">
        <v>285</v>
      </c>
      <c r="R38" s="181">
        <v>500</v>
      </c>
    </row>
    <row r="39" spans="10:33" ht="15.75" thickBot="1" x14ac:dyDescent="0.3">
      <c r="P39" s="179">
        <v>3</v>
      </c>
      <c r="Q39" s="180" t="s">
        <v>286</v>
      </c>
      <c r="R39" s="181">
        <v>1000</v>
      </c>
    </row>
    <row r="40" spans="10:33" ht="39.75" thickBot="1" x14ac:dyDescent="0.3">
      <c r="P40" s="179">
        <v>4</v>
      </c>
      <c r="Q40" s="180" t="s">
        <v>287</v>
      </c>
      <c r="R40" s="181">
        <v>5000</v>
      </c>
    </row>
    <row r="41" spans="10:33" ht="27" thickBot="1" x14ac:dyDescent="0.3">
      <c r="P41" s="179">
        <v>5</v>
      </c>
      <c r="Q41" s="180" t="s">
        <v>288</v>
      </c>
      <c r="R41" s="181">
        <v>5000</v>
      </c>
    </row>
    <row r="42" spans="10:33" ht="27" thickBot="1" x14ac:dyDescent="0.3">
      <c r="P42" s="179">
        <v>6</v>
      </c>
      <c r="Q42" s="180" t="s">
        <v>289</v>
      </c>
      <c r="R42" s="181">
        <v>1000</v>
      </c>
    </row>
    <row r="43" spans="10:33" ht="15.75" thickBot="1" x14ac:dyDescent="0.3">
      <c r="P43" s="179">
        <v>7</v>
      </c>
      <c r="Q43" s="180" t="s">
        <v>290</v>
      </c>
      <c r="R43" s="181">
        <v>6000</v>
      </c>
    </row>
    <row r="44" spans="10:33" ht="15.75" thickBot="1" x14ac:dyDescent="0.3">
      <c r="P44" s="179">
        <v>8</v>
      </c>
      <c r="Q44" s="180" t="s">
        <v>277</v>
      </c>
      <c r="R44" s="181">
        <v>500</v>
      </c>
    </row>
    <row r="45" spans="10:33" ht="15.75" thickBot="1" x14ac:dyDescent="0.3">
      <c r="P45" s="179">
        <v>9</v>
      </c>
      <c r="Q45" s="180" t="s">
        <v>278</v>
      </c>
      <c r="R45" s="181">
        <v>5000</v>
      </c>
      <c r="AG45" s="2">
        <v>150000</v>
      </c>
    </row>
    <row r="46" spans="10:33" ht="15.75" thickBot="1" x14ac:dyDescent="0.3">
      <c r="P46" s="179">
        <v>10</v>
      </c>
      <c r="Q46" s="180" t="s">
        <v>279</v>
      </c>
      <c r="R46" s="181">
        <v>400</v>
      </c>
      <c r="AG46" s="2">
        <v>42000</v>
      </c>
    </row>
    <row r="47" spans="10:33" ht="15.75" thickBot="1" x14ac:dyDescent="0.3">
      <c r="P47" s="179">
        <v>11</v>
      </c>
      <c r="Q47" s="180" t="s">
        <v>291</v>
      </c>
      <c r="R47" s="181">
        <v>0</v>
      </c>
    </row>
    <row r="48" spans="10:33" ht="15.75" thickBot="1" x14ac:dyDescent="0.3">
      <c r="P48" s="179">
        <v>12</v>
      </c>
      <c r="Q48" s="180" t="s">
        <v>292</v>
      </c>
      <c r="R48" s="181">
        <v>0</v>
      </c>
    </row>
  </sheetData>
  <mergeCells count="6">
    <mergeCell ref="N1:O2"/>
    <mergeCell ref="A1:A2"/>
    <mergeCell ref="B1:C2"/>
    <mergeCell ref="K1:K2"/>
    <mergeCell ref="L1:M2"/>
    <mergeCell ref="D1:E2"/>
  </mergeCells>
  <pageMargins left="0.7" right="0.7" top="0.78740157499999996" bottom="0.78740157499999996" header="0.3" footer="0.3"/>
  <pageSetup paperSize="9" orientation="portrait" r:id="rId1"/>
  <ignoredErrors>
    <ignoredError sqref="I31:I32 A31:C31 A32:B32 D32 D31 L3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67"/>
  <sheetViews>
    <sheetView topLeftCell="A67" workbookViewId="0">
      <selection activeCell="O73" sqref="O73"/>
    </sheetView>
  </sheetViews>
  <sheetFormatPr baseColWidth="10" defaultRowHeight="15" x14ac:dyDescent="0.25"/>
  <cols>
    <col min="1" max="1" width="8.5703125" style="2" customWidth="1"/>
    <col min="2" max="2" width="34.28515625" style="2" customWidth="1"/>
    <col min="3" max="3" width="11.28515625" style="2" customWidth="1"/>
    <col min="4" max="7" width="11.42578125" style="2"/>
    <col min="8" max="8" width="8.5703125" style="2" customWidth="1"/>
    <col min="9" max="9" width="32.5703125" style="2" customWidth="1"/>
    <col min="10" max="10" width="11.28515625" style="2" customWidth="1"/>
    <col min="11" max="11" width="11.42578125" style="6"/>
    <col min="12" max="12" width="11.42578125" style="2"/>
    <col min="13" max="13" width="4.42578125" style="2" customWidth="1"/>
    <col min="14" max="14" width="24.5703125" style="2" customWidth="1"/>
    <col min="15" max="15" width="10.5703125" style="2" customWidth="1"/>
    <col min="16" max="16" width="13.140625" style="2" customWidth="1"/>
    <col min="17" max="17" width="12.85546875" style="4" customWidth="1"/>
    <col min="18" max="16384" width="11.42578125" style="2"/>
  </cols>
  <sheetData>
    <row r="1" spans="1:17" ht="18.75" customHeight="1" x14ac:dyDescent="0.25">
      <c r="A1" s="290" t="str">
        <f>IF(H1="","",H1)</f>
        <v>Fachschaften Furtwangen</v>
      </c>
      <c r="B1" s="290"/>
      <c r="C1" s="292"/>
      <c r="D1" s="291" t="str">
        <f>IF(K1="","",K1)</f>
        <v>Anlage A11</v>
      </c>
      <c r="E1" s="291"/>
      <c r="F1" s="26"/>
      <c r="G1" s="26"/>
      <c r="H1" s="290" t="s">
        <v>267</v>
      </c>
      <c r="I1" s="290"/>
      <c r="J1" s="290"/>
      <c r="K1" s="291" t="s">
        <v>178</v>
      </c>
      <c r="L1" s="291"/>
      <c r="M1" s="193"/>
    </row>
    <row r="2" spans="1:17" ht="18.75" customHeight="1" x14ac:dyDescent="0.25">
      <c r="A2" s="290"/>
      <c r="B2" s="290"/>
      <c r="C2" s="292"/>
      <c r="D2" s="291"/>
      <c r="E2" s="291"/>
      <c r="F2" s="26"/>
      <c r="G2" s="26"/>
      <c r="H2" s="290"/>
      <c r="I2" s="290"/>
      <c r="J2" s="290"/>
      <c r="K2" s="291"/>
      <c r="L2" s="291"/>
      <c r="M2" s="193"/>
    </row>
    <row r="3" spans="1:17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192"/>
      <c r="L3" s="26"/>
      <c r="M3" s="26"/>
    </row>
    <row r="4" spans="1:17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192"/>
      <c r="L4" s="26"/>
      <c r="M4" s="26"/>
      <c r="O4" s="22" t="s">
        <v>368</v>
      </c>
      <c r="P4" s="22" t="s">
        <v>369</v>
      </c>
    </row>
    <row r="5" spans="1:17" x14ac:dyDescent="0.25">
      <c r="A5" s="26" t="s">
        <v>140</v>
      </c>
      <c r="B5" s="26" t="s">
        <v>186</v>
      </c>
      <c r="C5" s="35">
        <f>IF(J5="","",J5)</f>
        <v>1000</v>
      </c>
      <c r="D5" s="35"/>
      <c r="E5" s="35"/>
      <c r="H5" s="2" t="s">
        <v>140</v>
      </c>
      <c r="I5" s="2" t="s">
        <v>186</v>
      </c>
      <c r="J5" s="15">
        <f>IF(Q14="","",Q14)</f>
        <v>1000</v>
      </c>
      <c r="K5" s="175" t="s">
        <v>338</v>
      </c>
      <c r="L5" s="15"/>
      <c r="M5" s="15"/>
      <c r="N5" s="4" t="s">
        <v>140</v>
      </c>
    </row>
    <row r="6" spans="1:17" x14ac:dyDescent="0.25">
      <c r="A6" s="26" t="s">
        <v>144</v>
      </c>
      <c r="B6" s="26" t="s">
        <v>187</v>
      </c>
      <c r="C6" s="35">
        <f t="shared" ref="C6:C10" si="0">IF(J6="","",J6)</f>
        <v>1000</v>
      </c>
      <c r="D6" s="35"/>
      <c r="E6" s="35"/>
      <c r="H6" s="2" t="s">
        <v>144</v>
      </c>
      <c r="I6" s="2" t="s">
        <v>187</v>
      </c>
      <c r="J6" s="15">
        <f>IF(Q24="","",Q24)</f>
        <v>1000</v>
      </c>
      <c r="K6" s="175"/>
      <c r="L6" s="15"/>
      <c r="M6" s="15"/>
      <c r="N6" s="195" t="s">
        <v>339</v>
      </c>
      <c r="O6" s="196" t="s">
        <v>216</v>
      </c>
      <c r="P6" s="196" t="s">
        <v>216</v>
      </c>
    </row>
    <row r="7" spans="1:17" x14ac:dyDescent="0.25">
      <c r="A7" s="26" t="s">
        <v>143</v>
      </c>
      <c r="B7" s="26" t="s">
        <v>192</v>
      </c>
      <c r="C7" s="35">
        <f t="shared" si="0"/>
        <v>1000</v>
      </c>
      <c r="D7" s="35"/>
      <c r="E7" s="35"/>
      <c r="H7" s="2" t="s">
        <v>143</v>
      </c>
      <c r="I7" s="2" t="s">
        <v>192</v>
      </c>
      <c r="J7" s="15">
        <f>IF(Q32="","",Q32)</f>
        <v>1000</v>
      </c>
      <c r="K7" s="175"/>
      <c r="L7" s="15"/>
      <c r="M7" s="15"/>
      <c r="N7" s="197" t="s">
        <v>340</v>
      </c>
      <c r="O7" s="199">
        <v>150</v>
      </c>
      <c r="P7" s="199">
        <v>150</v>
      </c>
      <c r="Q7" s="217"/>
    </row>
    <row r="8" spans="1:17" x14ac:dyDescent="0.25">
      <c r="A8" s="26" t="s">
        <v>142</v>
      </c>
      <c r="B8" s="26" t="s">
        <v>189</v>
      </c>
      <c r="C8" s="35">
        <f t="shared" si="0"/>
        <v>990</v>
      </c>
      <c r="D8" s="35"/>
      <c r="E8" s="35"/>
      <c r="H8" s="2" t="s">
        <v>142</v>
      </c>
      <c r="I8" s="2" t="s">
        <v>189</v>
      </c>
      <c r="J8" s="15">
        <f>IF(Q47="","",Q47)</f>
        <v>990</v>
      </c>
      <c r="K8" s="175"/>
      <c r="L8" s="15"/>
      <c r="M8" s="15"/>
      <c r="N8" s="197" t="s">
        <v>341</v>
      </c>
      <c r="O8" s="200">
        <v>60</v>
      </c>
      <c r="P8" s="200">
        <v>60</v>
      </c>
      <c r="Q8" s="217"/>
    </row>
    <row r="9" spans="1:17" x14ac:dyDescent="0.25">
      <c r="A9" s="26" t="s">
        <v>141</v>
      </c>
      <c r="B9" s="26" t="s">
        <v>190</v>
      </c>
      <c r="C9" s="35">
        <f t="shared" si="0"/>
        <v>1000</v>
      </c>
      <c r="D9" s="35"/>
      <c r="E9" s="35"/>
      <c r="H9" s="2" t="s">
        <v>141</v>
      </c>
      <c r="I9" s="2" t="s">
        <v>190</v>
      </c>
      <c r="J9" s="15">
        <f>IF(Q57="","",Q57)</f>
        <v>1000</v>
      </c>
      <c r="K9" s="175"/>
      <c r="L9" s="15"/>
      <c r="M9" s="15"/>
      <c r="N9" s="197" t="s">
        <v>342</v>
      </c>
      <c r="O9" s="199">
        <v>90</v>
      </c>
      <c r="P9" s="199">
        <v>90</v>
      </c>
      <c r="Q9" s="217"/>
    </row>
    <row r="10" spans="1:17" x14ac:dyDescent="0.25">
      <c r="A10" s="26" t="s">
        <v>139</v>
      </c>
      <c r="B10" s="26" t="s">
        <v>201</v>
      </c>
      <c r="C10" s="35">
        <f t="shared" si="0"/>
        <v>0</v>
      </c>
      <c r="D10" s="35"/>
      <c r="E10" s="35"/>
      <c r="H10" s="2" t="s">
        <v>139</v>
      </c>
      <c r="I10" s="2" t="s">
        <v>203</v>
      </c>
      <c r="J10" s="15">
        <f>IF(Q67="","",Q67)</f>
        <v>0</v>
      </c>
      <c r="K10" s="175"/>
      <c r="L10" s="15"/>
      <c r="M10" s="15"/>
      <c r="N10" s="197" t="s">
        <v>343</v>
      </c>
      <c r="O10" s="199">
        <v>130</v>
      </c>
      <c r="P10" s="199">
        <v>130</v>
      </c>
      <c r="Q10" s="217"/>
    </row>
    <row r="11" spans="1:17" x14ac:dyDescent="0.25">
      <c r="A11" s="26"/>
      <c r="B11" s="26"/>
      <c r="C11" s="35"/>
      <c r="D11" s="35"/>
      <c r="E11" s="35"/>
      <c r="J11" s="19"/>
      <c r="K11" s="175"/>
      <c r="L11" s="15"/>
      <c r="M11" s="15"/>
      <c r="N11" s="197" t="s">
        <v>344</v>
      </c>
      <c r="O11" s="199">
        <v>20</v>
      </c>
      <c r="P11" s="199">
        <v>20</v>
      </c>
      <c r="Q11" s="217"/>
    </row>
    <row r="12" spans="1:17" x14ac:dyDescent="0.25">
      <c r="A12" s="26"/>
      <c r="B12" s="26"/>
      <c r="C12" s="35"/>
      <c r="D12" s="35"/>
      <c r="E12" s="35"/>
      <c r="J12" s="19"/>
      <c r="K12" s="175"/>
      <c r="L12" s="15"/>
      <c r="M12" s="15"/>
      <c r="N12" s="197" t="s">
        <v>345</v>
      </c>
      <c r="O12" s="199">
        <v>50</v>
      </c>
      <c r="P12" s="199">
        <v>50</v>
      </c>
      <c r="Q12" s="217"/>
    </row>
    <row r="13" spans="1:17" ht="15.75" thickBot="1" x14ac:dyDescent="0.3">
      <c r="A13" s="26"/>
      <c r="B13" s="26"/>
      <c r="C13" s="35"/>
      <c r="D13" s="35"/>
      <c r="E13" s="35"/>
      <c r="J13" s="19"/>
      <c r="K13" s="175"/>
      <c r="L13" s="15"/>
      <c r="M13" s="15"/>
      <c r="N13" s="198"/>
      <c r="O13" s="201"/>
      <c r="P13" s="201"/>
    </row>
    <row r="14" spans="1:17" ht="15.75" thickTop="1" x14ac:dyDescent="0.25">
      <c r="A14" s="26"/>
      <c r="B14" s="26"/>
      <c r="C14" s="35"/>
      <c r="D14" s="35"/>
      <c r="E14" s="35"/>
      <c r="J14" s="19"/>
      <c r="K14" s="175"/>
      <c r="L14" s="15"/>
      <c r="M14" s="15"/>
      <c r="N14" s="197" t="s">
        <v>169</v>
      </c>
      <c r="O14" s="202">
        <f>SUM(O7:O13)</f>
        <v>500</v>
      </c>
      <c r="P14" s="202">
        <f>SUM(P7:P13)</f>
        <v>500</v>
      </c>
      <c r="Q14" s="9">
        <f>SUM(O14:P14)</f>
        <v>1000</v>
      </c>
    </row>
    <row r="15" spans="1:17" x14ac:dyDescent="0.25">
      <c r="A15" s="26"/>
      <c r="B15" s="26"/>
      <c r="C15" s="35"/>
      <c r="D15" s="35"/>
      <c r="E15" s="35"/>
      <c r="J15" s="19"/>
      <c r="K15" s="175"/>
      <c r="L15" s="15"/>
      <c r="M15" s="15"/>
    </row>
    <row r="16" spans="1:17" x14ac:dyDescent="0.25">
      <c r="A16" s="26"/>
      <c r="B16" s="26"/>
      <c r="C16" s="35"/>
      <c r="D16" s="35"/>
      <c r="E16" s="35"/>
      <c r="J16" s="19"/>
      <c r="K16" s="175"/>
      <c r="L16" s="15"/>
      <c r="M16" s="15"/>
      <c r="N16" s="4" t="s">
        <v>144</v>
      </c>
    </row>
    <row r="17" spans="1:17" x14ac:dyDescent="0.25">
      <c r="A17" s="26"/>
      <c r="B17" s="26"/>
      <c r="C17" s="35"/>
      <c r="D17" s="35"/>
      <c r="E17" s="35"/>
      <c r="J17" s="19"/>
      <c r="K17" s="175"/>
      <c r="L17" s="15"/>
      <c r="M17" s="15"/>
      <c r="N17" s="195" t="s">
        <v>339</v>
      </c>
      <c r="O17" s="196" t="s">
        <v>216</v>
      </c>
      <c r="P17" s="196" t="s">
        <v>216</v>
      </c>
    </row>
    <row r="18" spans="1:17" x14ac:dyDescent="0.25">
      <c r="A18" s="26"/>
      <c r="B18" s="26"/>
      <c r="C18" s="35"/>
      <c r="D18" s="35"/>
      <c r="E18" s="35"/>
      <c r="J18" s="19"/>
      <c r="K18" s="175"/>
      <c r="L18" s="15"/>
      <c r="M18" s="15"/>
      <c r="N18" s="204" t="s">
        <v>351</v>
      </c>
      <c r="O18" s="199">
        <v>160</v>
      </c>
      <c r="P18" s="199">
        <v>160</v>
      </c>
    </row>
    <row r="19" spans="1:17" x14ac:dyDescent="0.25">
      <c r="A19" s="26"/>
      <c r="B19" s="26"/>
      <c r="C19" s="35"/>
      <c r="D19" s="35"/>
      <c r="E19" s="35"/>
      <c r="J19" s="19"/>
      <c r="K19" s="175"/>
      <c r="L19" s="15"/>
      <c r="M19" s="15"/>
      <c r="N19" s="197" t="s">
        <v>342</v>
      </c>
      <c r="O19" s="199">
        <v>70</v>
      </c>
      <c r="P19" s="199">
        <v>70</v>
      </c>
    </row>
    <row r="20" spans="1:17" x14ac:dyDescent="0.25">
      <c r="A20" s="26"/>
      <c r="B20" s="26"/>
      <c r="C20" s="35"/>
      <c r="D20" s="35"/>
      <c r="E20" s="35"/>
      <c r="J20" s="15"/>
      <c r="K20" s="175"/>
      <c r="L20" s="15"/>
      <c r="M20" s="15"/>
      <c r="N20" s="197" t="s">
        <v>344</v>
      </c>
      <c r="O20" s="199">
        <v>30</v>
      </c>
      <c r="P20" s="199">
        <v>30</v>
      </c>
    </row>
    <row r="21" spans="1:17" x14ac:dyDescent="0.25">
      <c r="A21" s="26"/>
      <c r="B21" s="26"/>
      <c r="C21" s="35"/>
      <c r="D21" s="35"/>
      <c r="E21" s="35"/>
      <c r="J21" s="15"/>
      <c r="K21" s="175"/>
      <c r="L21" s="15"/>
      <c r="M21" s="15"/>
      <c r="N21" s="197" t="s">
        <v>345</v>
      </c>
      <c r="O21" s="199">
        <v>200</v>
      </c>
      <c r="P21" s="199">
        <v>200</v>
      </c>
    </row>
    <row r="22" spans="1:17" x14ac:dyDescent="0.25">
      <c r="A22" s="26" t="s">
        <v>169</v>
      </c>
      <c r="B22" s="26"/>
      <c r="C22" s="36">
        <f>SUM(C5:C21)</f>
        <v>4990</v>
      </c>
      <c r="D22" s="35"/>
      <c r="E22" s="35"/>
      <c r="J22" s="16"/>
      <c r="K22" s="175"/>
      <c r="L22" s="15"/>
      <c r="M22" s="15"/>
      <c r="N22" s="205" t="s">
        <v>347</v>
      </c>
      <c r="O22" s="206">
        <v>40</v>
      </c>
      <c r="P22" s="206">
        <v>40</v>
      </c>
    </row>
    <row r="23" spans="1:17" ht="15.75" thickBot="1" x14ac:dyDescent="0.3">
      <c r="D23" s="15"/>
      <c r="E23" s="15"/>
      <c r="K23" s="175"/>
      <c r="L23" s="15"/>
      <c r="M23" s="15"/>
      <c r="N23" s="207"/>
      <c r="O23" s="208"/>
      <c r="P23" s="208"/>
    </row>
    <row r="24" spans="1:17" ht="15.75" thickTop="1" x14ac:dyDescent="0.25">
      <c r="D24" s="15"/>
      <c r="E24" s="15"/>
      <c r="K24" s="175"/>
      <c r="L24" s="15"/>
      <c r="M24" s="15"/>
      <c r="N24" s="197" t="s">
        <v>169</v>
      </c>
      <c r="O24" s="202">
        <f>SUM(O18:O22)</f>
        <v>500</v>
      </c>
      <c r="P24" s="202">
        <f>SUM(P18:P22)</f>
        <v>500</v>
      </c>
      <c r="Q24" s="9">
        <f>SUM(O24:P24)</f>
        <v>1000</v>
      </c>
    </row>
    <row r="25" spans="1:17" x14ac:dyDescent="0.25">
      <c r="D25" s="15"/>
      <c r="E25" s="15"/>
      <c r="K25" s="175"/>
      <c r="L25" s="15"/>
      <c r="M25" s="15"/>
    </row>
    <row r="26" spans="1:17" x14ac:dyDescent="0.25">
      <c r="D26" s="15"/>
      <c r="E26" s="15"/>
      <c r="K26" s="175"/>
      <c r="L26" s="15"/>
      <c r="M26" s="15"/>
      <c r="N26" s="4" t="s">
        <v>349</v>
      </c>
    </row>
    <row r="27" spans="1:17" x14ac:dyDescent="0.25">
      <c r="D27" s="15"/>
      <c r="E27" s="15"/>
      <c r="K27" s="175"/>
      <c r="L27" s="15"/>
      <c r="M27" s="15"/>
      <c r="N27" s="195" t="s">
        <v>339</v>
      </c>
      <c r="O27" s="196" t="s">
        <v>216</v>
      </c>
      <c r="P27" s="196" t="s">
        <v>216</v>
      </c>
    </row>
    <row r="28" spans="1:17" x14ac:dyDescent="0.25">
      <c r="D28" s="15"/>
      <c r="E28" s="15"/>
      <c r="K28" s="175"/>
      <c r="L28" s="15"/>
      <c r="M28" s="15"/>
      <c r="N28" s="204" t="s">
        <v>310</v>
      </c>
      <c r="O28" s="199">
        <v>300</v>
      </c>
      <c r="P28" s="199">
        <v>300</v>
      </c>
      <c r="Q28" s="219"/>
    </row>
    <row r="29" spans="1:17" x14ac:dyDescent="0.25">
      <c r="D29" s="15"/>
      <c r="E29" s="15"/>
      <c r="K29" s="175"/>
      <c r="L29" s="15"/>
      <c r="M29" s="15"/>
      <c r="N29" s="204" t="s">
        <v>332</v>
      </c>
      <c r="O29" s="199">
        <v>100</v>
      </c>
      <c r="P29" s="199">
        <v>100</v>
      </c>
      <c r="Q29" s="219"/>
    </row>
    <row r="30" spans="1:17" x14ac:dyDescent="0.25">
      <c r="D30" s="15"/>
      <c r="E30" s="15"/>
      <c r="K30" s="175"/>
      <c r="L30" s="15"/>
      <c r="M30" s="15"/>
      <c r="N30" s="204" t="s">
        <v>348</v>
      </c>
      <c r="O30" s="199">
        <v>100</v>
      </c>
      <c r="P30" s="199">
        <v>100</v>
      </c>
      <c r="Q30" s="219"/>
    </row>
    <row r="31" spans="1:17" ht="15.75" thickBot="1" x14ac:dyDescent="0.3">
      <c r="D31" s="15"/>
      <c r="E31" s="15"/>
      <c r="K31" s="175"/>
      <c r="L31" s="15"/>
      <c r="M31" s="15"/>
      <c r="N31" s="203"/>
      <c r="O31" s="201"/>
      <c r="P31" s="201"/>
    </row>
    <row r="32" spans="1:17" ht="15.75" thickTop="1" x14ac:dyDescent="0.25">
      <c r="D32" s="15"/>
      <c r="E32" s="15"/>
      <c r="K32" s="175"/>
      <c r="L32" s="15"/>
      <c r="M32" s="15"/>
      <c r="N32" s="197" t="s">
        <v>169</v>
      </c>
      <c r="O32" s="202">
        <f>SUM(O28:O31)</f>
        <v>500</v>
      </c>
      <c r="P32" s="202">
        <f>SUM(P28:P31)</f>
        <v>500</v>
      </c>
      <c r="Q32" s="9">
        <f>SUM(O32:P32)</f>
        <v>1000</v>
      </c>
    </row>
    <row r="34" spans="14:17" x14ac:dyDescent="0.25">
      <c r="N34" s="4" t="s">
        <v>142</v>
      </c>
    </row>
    <row r="35" spans="14:17" x14ac:dyDescent="0.25">
      <c r="N35" s="195" t="s">
        <v>339</v>
      </c>
      <c r="O35" s="196" t="s">
        <v>216</v>
      </c>
      <c r="P35" s="196" t="s">
        <v>216</v>
      </c>
    </row>
    <row r="36" spans="14:17" x14ac:dyDescent="0.25">
      <c r="N36" s="204" t="s">
        <v>350</v>
      </c>
      <c r="O36" s="199">
        <v>50</v>
      </c>
      <c r="P36" s="199"/>
      <c r="Q36" s="219"/>
    </row>
    <row r="37" spans="14:17" x14ac:dyDescent="0.25">
      <c r="N37" s="204" t="s">
        <v>344</v>
      </c>
      <c r="O37" s="200"/>
      <c r="P37" s="200">
        <v>35</v>
      </c>
    </row>
    <row r="38" spans="14:17" x14ac:dyDescent="0.25">
      <c r="N38" s="204" t="s">
        <v>345</v>
      </c>
      <c r="O38" s="199">
        <v>250</v>
      </c>
      <c r="P38" s="199">
        <v>250</v>
      </c>
    </row>
    <row r="39" spans="14:17" x14ac:dyDescent="0.25">
      <c r="N39" s="204" t="s">
        <v>351</v>
      </c>
      <c r="O39" s="199">
        <v>100</v>
      </c>
      <c r="P39" s="199">
        <v>100</v>
      </c>
    </row>
    <row r="40" spans="14:17" x14ac:dyDescent="0.25">
      <c r="N40" s="204" t="s">
        <v>352</v>
      </c>
      <c r="O40" s="199">
        <v>80</v>
      </c>
      <c r="P40" s="199"/>
      <c r="Q40" s="219"/>
    </row>
    <row r="41" spans="14:17" x14ac:dyDescent="0.25">
      <c r="N41" s="204" t="s">
        <v>353</v>
      </c>
      <c r="O41" s="199">
        <v>35</v>
      </c>
      <c r="P41" s="199"/>
    </row>
    <row r="42" spans="14:17" x14ac:dyDescent="0.25">
      <c r="N42" s="2" t="s">
        <v>354</v>
      </c>
      <c r="O42" s="199"/>
      <c r="P42" s="199">
        <v>50</v>
      </c>
    </row>
    <row r="43" spans="14:17" x14ac:dyDescent="0.25">
      <c r="N43" s="2" t="s">
        <v>310</v>
      </c>
      <c r="O43" s="199"/>
      <c r="P43" s="199">
        <v>40</v>
      </c>
    </row>
    <row r="44" spans="14:17" x14ac:dyDescent="0.25">
      <c r="O44" s="199"/>
      <c r="P44" s="199"/>
    </row>
    <row r="45" spans="14:17" x14ac:dyDescent="0.25">
      <c r="O45" s="199"/>
      <c r="P45" s="199"/>
    </row>
    <row r="46" spans="14:17" ht="15.75" thickBot="1" x14ac:dyDescent="0.3">
      <c r="N46" s="203"/>
      <c r="O46" s="201"/>
      <c r="P46" s="201"/>
    </row>
    <row r="47" spans="14:17" ht="15.75" thickTop="1" x14ac:dyDescent="0.25">
      <c r="N47" s="197" t="s">
        <v>169</v>
      </c>
      <c r="O47" s="202">
        <f>SUM(O36:O46)</f>
        <v>515</v>
      </c>
      <c r="P47" s="202">
        <f>SUM(P36:P46)</f>
        <v>475</v>
      </c>
      <c r="Q47" s="9">
        <f>SUM(O47:P47)</f>
        <v>990</v>
      </c>
    </row>
    <row r="49" spans="14:17" x14ac:dyDescent="0.25">
      <c r="N49" s="4" t="s">
        <v>141</v>
      </c>
    </row>
    <row r="50" spans="14:17" x14ac:dyDescent="0.25">
      <c r="N50" s="195" t="s">
        <v>339</v>
      </c>
      <c r="O50" s="196" t="s">
        <v>216</v>
      </c>
      <c r="P50" s="196" t="s">
        <v>216</v>
      </c>
    </row>
    <row r="51" spans="14:17" x14ac:dyDescent="0.25">
      <c r="N51" s="204" t="s">
        <v>346</v>
      </c>
      <c r="O51" s="199">
        <v>100</v>
      </c>
      <c r="P51" s="199">
        <v>100</v>
      </c>
    </row>
    <row r="52" spans="14:17" x14ac:dyDescent="0.25">
      <c r="N52" s="204" t="s">
        <v>346</v>
      </c>
      <c r="O52" s="199">
        <v>100</v>
      </c>
      <c r="P52" s="199">
        <v>100</v>
      </c>
    </row>
    <row r="53" spans="14:17" x14ac:dyDescent="0.25">
      <c r="N53" s="204" t="s">
        <v>355</v>
      </c>
      <c r="O53" s="199">
        <v>200</v>
      </c>
      <c r="P53" s="199">
        <v>200</v>
      </c>
      <c r="Q53" s="219"/>
    </row>
    <row r="54" spans="14:17" x14ac:dyDescent="0.25">
      <c r="N54" s="204" t="s">
        <v>356</v>
      </c>
      <c r="O54" s="199">
        <v>100</v>
      </c>
      <c r="P54" s="199">
        <v>100</v>
      </c>
    </row>
    <row r="55" spans="14:17" x14ac:dyDescent="0.25">
      <c r="N55" s="205"/>
      <c r="O55" s="206"/>
      <c r="P55" s="206"/>
    </row>
    <row r="56" spans="14:17" ht="15.75" thickBot="1" x14ac:dyDescent="0.3">
      <c r="N56" s="207"/>
      <c r="O56" s="208"/>
      <c r="P56" s="208"/>
    </row>
    <row r="57" spans="14:17" ht="15.75" thickTop="1" x14ac:dyDescent="0.25">
      <c r="N57" s="197" t="s">
        <v>169</v>
      </c>
      <c r="O57" s="202">
        <f>SUM(O51:O55)</f>
        <v>500</v>
      </c>
      <c r="P57" s="202">
        <f>SUM(P51:P55)</f>
        <v>500</v>
      </c>
      <c r="Q57" s="9">
        <f>SUM(O57:P57)</f>
        <v>1000</v>
      </c>
    </row>
    <row r="58" spans="14:17" x14ac:dyDescent="0.25">
      <c r="O58" s="216"/>
    </row>
    <row r="59" spans="14:17" x14ac:dyDescent="0.25">
      <c r="N59" s="4" t="s">
        <v>357</v>
      </c>
      <c r="O59" s="216"/>
    </row>
    <row r="60" spans="14:17" x14ac:dyDescent="0.25">
      <c r="N60" s="195" t="s">
        <v>339</v>
      </c>
      <c r="O60" s="196" t="s">
        <v>216</v>
      </c>
      <c r="P60" s="196" t="s">
        <v>216</v>
      </c>
    </row>
    <row r="61" spans="14:17" x14ac:dyDescent="0.25">
      <c r="N61" s="204"/>
      <c r="O61" s="199"/>
      <c r="P61" s="199"/>
    </row>
    <row r="62" spans="14:17" x14ac:dyDescent="0.25">
      <c r="N62" s="197"/>
      <c r="O62" s="199"/>
      <c r="P62" s="199"/>
    </row>
    <row r="63" spans="14:17" x14ac:dyDescent="0.25">
      <c r="N63" s="197"/>
      <c r="O63" s="199"/>
      <c r="P63" s="199"/>
    </row>
    <row r="64" spans="14:17" x14ac:dyDescent="0.25">
      <c r="N64" s="197"/>
      <c r="O64" s="199"/>
      <c r="P64" s="199"/>
    </row>
    <row r="65" spans="14:17" x14ac:dyDescent="0.25">
      <c r="N65" s="205"/>
      <c r="O65" s="206"/>
      <c r="P65" s="206"/>
    </row>
    <row r="66" spans="14:17" ht="15.75" thickBot="1" x14ac:dyDescent="0.3">
      <c r="N66" s="207"/>
      <c r="O66" s="208"/>
      <c r="P66" s="208"/>
    </row>
    <row r="67" spans="14:17" ht="15.75" thickTop="1" x14ac:dyDescent="0.25">
      <c r="N67" s="197" t="s">
        <v>169</v>
      </c>
      <c r="O67" s="202">
        <f>SUM(O61:O65)</f>
        <v>0</v>
      </c>
      <c r="P67" s="202">
        <f>SUM(P61:P65)</f>
        <v>0</v>
      </c>
      <c r="Q67" s="9">
        <f>SUM(O67:P67)</f>
        <v>0</v>
      </c>
    </row>
  </sheetData>
  <mergeCells count="6">
    <mergeCell ref="K1:L2"/>
    <mergeCell ref="C1:C2"/>
    <mergeCell ref="J1:J2"/>
    <mergeCell ref="A1:B2"/>
    <mergeCell ref="D1:E2"/>
    <mergeCell ref="H1:I2"/>
  </mergeCells>
  <pageMargins left="0.7" right="0.7" top="0.78740157499999996" bottom="0.78740157499999996" header="0.3" footer="0.3"/>
  <pageSetup paperSize="9" orientation="portrait" horizontalDpi="0" verticalDpi="0" r:id="rId1"/>
  <ignoredErrors>
    <ignoredError sqref="A1:C2 C5:C22 D1:E2 Q14:Q57 J5:J10 Q67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37"/>
  <sheetViews>
    <sheetView workbookViewId="0">
      <selection activeCell="P35" sqref="P35"/>
    </sheetView>
  </sheetViews>
  <sheetFormatPr baseColWidth="10" defaultRowHeight="15" x14ac:dyDescent="0.25"/>
  <cols>
    <col min="1" max="1" width="8.5703125" style="22" customWidth="1"/>
    <col min="2" max="2" width="34.28515625" style="22" customWidth="1"/>
    <col min="3" max="3" width="11.28515625" style="15" customWidth="1"/>
    <col min="4" max="7" width="11.42578125" style="22"/>
    <col min="8" max="8" width="8.5703125" style="22" customWidth="1"/>
    <col min="9" max="9" width="34.28515625" style="22" customWidth="1"/>
    <col min="10" max="10" width="11.28515625" style="15" customWidth="1"/>
    <col min="11" max="12" width="11.42578125" style="22"/>
    <col min="13" max="13" width="22.42578125" style="22" customWidth="1"/>
    <col min="14" max="14" width="11.42578125" style="22"/>
    <col min="15" max="15" width="12.85546875" style="22" customWidth="1"/>
    <col min="16" max="16" width="11.42578125" style="9"/>
    <col min="17" max="16384" width="11.42578125" style="22"/>
  </cols>
  <sheetData>
    <row r="1" spans="1:16" ht="18.75" x14ac:dyDescent="0.25">
      <c r="A1" s="273" t="str">
        <f>IF(H1="","",H1)</f>
        <v>Fachschaften Schwenningen</v>
      </c>
      <c r="B1" s="273"/>
      <c r="C1" s="292"/>
      <c r="D1" s="293" t="str">
        <f>IF(K1="","",K1)</f>
        <v>Anlage A12</v>
      </c>
      <c r="E1" s="293"/>
      <c r="F1" s="61"/>
      <c r="G1" s="61"/>
      <c r="H1" s="273" t="s">
        <v>268</v>
      </c>
      <c r="I1" s="273"/>
      <c r="J1" s="158"/>
      <c r="K1" s="293" t="s">
        <v>180</v>
      </c>
      <c r="L1" s="293"/>
    </row>
    <row r="2" spans="1:16" ht="18.75" x14ac:dyDescent="0.25">
      <c r="A2" s="273"/>
      <c r="B2" s="273"/>
      <c r="C2" s="292"/>
      <c r="D2" s="293"/>
      <c r="E2" s="293"/>
      <c r="F2" s="61"/>
      <c r="G2" s="61"/>
      <c r="H2" s="273"/>
      <c r="I2" s="273"/>
      <c r="J2" s="158"/>
      <c r="K2" s="293"/>
      <c r="L2" s="293"/>
    </row>
    <row r="3" spans="1:16" x14ac:dyDescent="0.25">
      <c r="A3" s="61"/>
      <c r="B3" s="61"/>
      <c r="C3" s="35"/>
      <c r="D3" s="61"/>
      <c r="E3" s="61"/>
      <c r="F3" s="61"/>
      <c r="G3" s="61"/>
      <c r="H3" s="61"/>
      <c r="I3" s="61"/>
      <c r="J3" s="35"/>
      <c r="K3" s="61"/>
      <c r="L3" s="61"/>
    </row>
    <row r="4" spans="1:16" x14ac:dyDescent="0.25">
      <c r="A4" s="61"/>
      <c r="B4" s="61"/>
      <c r="C4" s="35"/>
      <c r="D4" s="61"/>
      <c r="E4" s="61"/>
      <c r="F4" s="61"/>
      <c r="G4" s="61"/>
      <c r="H4" s="61"/>
      <c r="I4" s="61"/>
      <c r="J4" s="35"/>
      <c r="K4" s="61"/>
      <c r="L4" s="61"/>
      <c r="N4" s="218" t="s">
        <v>368</v>
      </c>
      <c r="O4" s="218" t="s">
        <v>369</v>
      </c>
    </row>
    <row r="5" spans="1:16" x14ac:dyDescent="0.25">
      <c r="A5" s="61" t="s">
        <v>145</v>
      </c>
      <c r="B5" s="61" t="s">
        <v>191</v>
      </c>
      <c r="C5" s="35">
        <v>1000</v>
      </c>
      <c r="D5" s="61"/>
      <c r="E5" s="61"/>
      <c r="H5" s="61" t="s">
        <v>145</v>
      </c>
      <c r="I5" s="61" t="s">
        <v>191</v>
      </c>
      <c r="J5" s="15">
        <f>IF(P14="","",P14)</f>
        <v>1000</v>
      </c>
      <c r="M5" s="4" t="s">
        <v>145</v>
      </c>
      <c r="N5" s="2"/>
      <c r="O5" s="2"/>
    </row>
    <row r="6" spans="1:16" x14ac:dyDescent="0.25">
      <c r="A6" s="61" t="s">
        <v>139</v>
      </c>
      <c r="B6" s="61" t="s">
        <v>201</v>
      </c>
      <c r="C6" s="157">
        <v>1000</v>
      </c>
      <c r="D6" s="61"/>
      <c r="E6" s="61"/>
      <c r="H6" s="61" t="s">
        <v>139</v>
      </c>
      <c r="I6" s="61" t="s">
        <v>201</v>
      </c>
      <c r="J6" s="15">
        <f>IF(P25="","",P25)</f>
        <v>1375</v>
      </c>
      <c r="M6" s="195" t="s">
        <v>339</v>
      </c>
      <c r="N6" s="196" t="s">
        <v>216</v>
      </c>
      <c r="O6" s="196" t="s">
        <v>216</v>
      </c>
    </row>
    <row r="7" spans="1:16" x14ac:dyDescent="0.25">
      <c r="A7" s="61" t="s">
        <v>146</v>
      </c>
      <c r="B7" s="61" t="s">
        <v>188</v>
      </c>
      <c r="C7" s="35">
        <v>1000</v>
      </c>
      <c r="D7" s="61"/>
      <c r="E7" s="61"/>
      <c r="H7" s="61" t="s">
        <v>146</v>
      </c>
      <c r="I7" s="61" t="s">
        <v>188</v>
      </c>
      <c r="J7" s="15">
        <f>IF(P37="","",P37)</f>
        <v>1000</v>
      </c>
      <c r="M7" s="204" t="s">
        <v>344</v>
      </c>
      <c r="N7" s="199">
        <v>50</v>
      </c>
      <c r="O7" s="199">
        <v>50</v>
      </c>
    </row>
    <row r="8" spans="1:16" x14ac:dyDescent="0.25">
      <c r="A8" s="61"/>
      <c r="B8" s="61"/>
      <c r="C8" s="35"/>
      <c r="D8" s="61"/>
      <c r="E8" s="61"/>
      <c r="M8" s="204" t="s">
        <v>358</v>
      </c>
      <c r="N8" s="200">
        <v>50</v>
      </c>
      <c r="O8" s="200">
        <v>50</v>
      </c>
    </row>
    <row r="9" spans="1:16" x14ac:dyDescent="0.25">
      <c r="A9" s="61"/>
      <c r="B9" s="61"/>
      <c r="C9" s="35"/>
      <c r="D9" s="61"/>
      <c r="E9" s="61"/>
      <c r="M9" s="204" t="s">
        <v>346</v>
      </c>
      <c r="N9" s="199">
        <v>100</v>
      </c>
      <c r="O9" s="199">
        <v>100</v>
      </c>
    </row>
    <row r="10" spans="1:16" x14ac:dyDescent="0.25">
      <c r="A10" s="61"/>
      <c r="B10" s="61"/>
      <c r="C10" s="35"/>
      <c r="D10" s="61"/>
      <c r="E10" s="61"/>
      <c r="M10" s="204" t="s">
        <v>359</v>
      </c>
      <c r="N10" s="199">
        <v>300</v>
      </c>
      <c r="O10" s="199">
        <v>300</v>
      </c>
    </row>
    <row r="11" spans="1:16" x14ac:dyDescent="0.25">
      <c r="A11" s="61"/>
      <c r="B11" s="61"/>
      <c r="C11" s="35"/>
      <c r="D11" s="61"/>
      <c r="E11" s="61"/>
      <c r="M11" s="197"/>
      <c r="N11" s="199"/>
      <c r="O11" s="199"/>
    </row>
    <row r="12" spans="1:16" x14ac:dyDescent="0.25">
      <c r="A12" s="61"/>
      <c r="B12" s="61"/>
      <c r="C12" s="35"/>
      <c r="D12" s="61"/>
      <c r="E12" s="61"/>
      <c r="M12" s="197"/>
      <c r="N12" s="199"/>
      <c r="O12" s="199"/>
    </row>
    <row r="13" spans="1:16" ht="15.75" thickBot="1" x14ac:dyDescent="0.3">
      <c r="A13" s="61"/>
      <c r="B13" s="61"/>
      <c r="C13" s="35"/>
      <c r="D13" s="61"/>
      <c r="E13" s="61"/>
      <c r="M13" s="198"/>
      <c r="N13" s="201"/>
      <c r="O13" s="201"/>
    </row>
    <row r="14" spans="1:16" ht="15.75" thickTop="1" x14ac:dyDescent="0.25">
      <c r="A14" s="61"/>
      <c r="B14" s="61"/>
      <c r="C14" s="35"/>
      <c r="D14" s="61"/>
      <c r="E14" s="61"/>
      <c r="M14" s="197" t="s">
        <v>169</v>
      </c>
      <c r="N14" s="202">
        <f>SUM(N7:N13)</f>
        <v>500</v>
      </c>
      <c r="O14" s="202">
        <f>SUM(O7:O13)</f>
        <v>500</v>
      </c>
      <c r="P14" s="9">
        <f>SUM(N14:O14)</f>
        <v>1000</v>
      </c>
    </row>
    <row r="15" spans="1:16" x14ac:dyDescent="0.25">
      <c r="A15" s="61"/>
      <c r="B15" s="61"/>
      <c r="C15" s="35"/>
      <c r="D15" s="61"/>
      <c r="E15" s="61"/>
      <c r="M15" s="2"/>
      <c r="N15" s="2"/>
      <c r="O15" s="2"/>
    </row>
    <row r="16" spans="1:16" x14ac:dyDescent="0.25">
      <c r="A16" s="61"/>
      <c r="B16" s="61"/>
      <c r="C16" s="35"/>
      <c r="D16" s="61"/>
      <c r="E16" s="61"/>
      <c r="M16" s="4" t="s">
        <v>139</v>
      </c>
      <c r="N16" s="2"/>
      <c r="O16" s="2"/>
    </row>
    <row r="17" spans="1:16" x14ac:dyDescent="0.25">
      <c r="A17" s="61"/>
      <c r="B17" s="61"/>
      <c r="C17" s="35"/>
      <c r="D17" s="61"/>
      <c r="E17" s="61"/>
      <c r="M17" s="195" t="s">
        <v>339</v>
      </c>
      <c r="N17" s="196" t="s">
        <v>216</v>
      </c>
      <c r="O17" s="196" t="s">
        <v>216</v>
      </c>
    </row>
    <row r="18" spans="1:16" x14ac:dyDescent="0.25">
      <c r="A18" s="61"/>
      <c r="B18" s="61"/>
      <c r="C18" s="35"/>
      <c r="D18" s="61"/>
      <c r="E18" s="61"/>
      <c r="M18" s="204" t="s">
        <v>360</v>
      </c>
      <c r="N18" s="199">
        <v>300</v>
      </c>
      <c r="O18" s="199"/>
    </row>
    <row r="19" spans="1:16" x14ac:dyDescent="0.25">
      <c r="A19" s="61"/>
      <c r="B19" s="61"/>
      <c r="C19" s="35"/>
      <c r="D19" s="61"/>
      <c r="E19" s="61"/>
      <c r="M19" s="204" t="s">
        <v>361</v>
      </c>
      <c r="N19" s="199">
        <v>300</v>
      </c>
      <c r="O19" s="199"/>
    </row>
    <row r="20" spans="1:16" x14ac:dyDescent="0.25">
      <c r="A20" s="61"/>
      <c r="B20" s="61"/>
      <c r="C20" s="35"/>
      <c r="D20" s="61"/>
      <c r="E20" s="61"/>
      <c r="M20" s="22" t="s">
        <v>63</v>
      </c>
      <c r="N20" s="199">
        <v>600</v>
      </c>
      <c r="O20" s="199"/>
      <c r="P20" s="220"/>
    </row>
    <row r="21" spans="1:16" x14ac:dyDescent="0.25">
      <c r="A21" s="61"/>
      <c r="B21" s="61"/>
      <c r="C21" s="35"/>
      <c r="D21" s="61"/>
      <c r="E21" s="61"/>
      <c r="M21" s="204" t="s">
        <v>362</v>
      </c>
      <c r="N21" s="199">
        <v>50</v>
      </c>
      <c r="O21" s="199"/>
    </row>
    <row r="22" spans="1:16" x14ac:dyDescent="0.25">
      <c r="A22" s="61" t="s">
        <v>169</v>
      </c>
      <c r="B22" s="61"/>
      <c r="C22" s="36">
        <f>SUM(C5:C21)</f>
        <v>3000</v>
      </c>
      <c r="D22" s="61"/>
      <c r="E22" s="61"/>
      <c r="J22" s="16"/>
      <c r="M22" s="204" t="s">
        <v>100</v>
      </c>
      <c r="N22" s="199">
        <v>100</v>
      </c>
      <c r="O22" s="199"/>
      <c r="P22" s="220"/>
    </row>
    <row r="23" spans="1:16" x14ac:dyDescent="0.25">
      <c r="M23" s="205" t="s">
        <v>74</v>
      </c>
      <c r="N23" s="206">
        <v>25</v>
      </c>
      <c r="O23" s="206"/>
      <c r="P23" s="220"/>
    </row>
    <row r="24" spans="1:16" ht="15.75" thickBot="1" x14ac:dyDescent="0.3">
      <c r="M24" s="207"/>
      <c r="N24" s="208"/>
      <c r="O24" s="208"/>
    </row>
    <row r="25" spans="1:16" ht="15.75" thickTop="1" x14ac:dyDescent="0.25">
      <c r="M25" s="197" t="s">
        <v>169</v>
      </c>
      <c r="N25" s="202">
        <f>SUM(N18:N23)</f>
        <v>1375</v>
      </c>
      <c r="O25" s="202">
        <f>SUM(O18:O23)</f>
        <v>0</v>
      </c>
      <c r="P25" s="9">
        <f>SUM(N25:O25)</f>
        <v>1375</v>
      </c>
    </row>
    <row r="26" spans="1:16" x14ac:dyDescent="0.25">
      <c r="M26" s="2"/>
      <c r="N26" s="2"/>
      <c r="O26" s="2"/>
    </row>
    <row r="27" spans="1:16" x14ac:dyDescent="0.25">
      <c r="M27" s="4" t="s">
        <v>146</v>
      </c>
      <c r="N27" s="2"/>
      <c r="O27" s="2"/>
    </row>
    <row r="28" spans="1:16" x14ac:dyDescent="0.25">
      <c r="M28" s="195" t="s">
        <v>339</v>
      </c>
      <c r="N28" s="196" t="s">
        <v>216</v>
      </c>
      <c r="O28" s="196" t="s">
        <v>216</v>
      </c>
    </row>
    <row r="29" spans="1:16" x14ac:dyDescent="0.25">
      <c r="M29" s="204" t="s">
        <v>372</v>
      </c>
      <c r="N29" s="199">
        <v>75</v>
      </c>
      <c r="O29" s="199">
        <v>75</v>
      </c>
    </row>
    <row r="30" spans="1:16" x14ac:dyDescent="0.25">
      <c r="M30" s="204" t="s">
        <v>363</v>
      </c>
      <c r="N30" s="199">
        <v>175</v>
      </c>
      <c r="O30" s="199">
        <v>175</v>
      </c>
    </row>
    <row r="31" spans="1:16" x14ac:dyDescent="0.25">
      <c r="M31" s="22" t="s">
        <v>101</v>
      </c>
      <c r="N31" s="199">
        <v>50</v>
      </c>
      <c r="O31" s="199">
        <v>50</v>
      </c>
      <c r="P31" s="220"/>
    </row>
    <row r="32" spans="1:16" x14ac:dyDescent="0.25">
      <c r="M32" s="22" t="s">
        <v>364</v>
      </c>
      <c r="N32" s="199">
        <v>100</v>
      </c>
      <c r="O32" s="199">
        <v>100</v>
      </c>
    </row>
    <row r="33" spans="13:16" x14ac:dyDescent="0.25">
      <c r="M33" s="22" t="s">
        <v>365</v>
      </c>
      <c r="N33" s="199">
        <v>20</v>
      </c>
      <c r="O33" s="199">
        <v>20</v>
      </c>
    </row>
    <row r="34" spans="13:16" x14ac:dyDescent="0.25">
      <c r="M34" s="22" t="s">
        <v>366</v>
      </c>
      <c r="N34" s="199">
        <v>30</v>
      </c>
      <c r="O34" s="199">
        <v>30</v>
      </c>
    </row>
    <row r="35" spans="13:16" x14ac:dyDescent="0.25">
      <c r="M35" s="204" t="s">
        <v>367</v>
      </c>
      <c r="N35" s="199">
        <v>50</v>
      </c>
      <c r="O35" s="199">
        <v>50</v>
      </c>
    </row>
    <row r="36" spans="13:16" ht="15.75" thickBot="1" x14ac:dyDescent="0.3">
      <c r="M36" s="203"/>
      <c r="N36" s="201"/>
      <c r="O36" s="201"/>
    </row>
    <row r="37" spans="13:16" ht="15.75" thickTop="1" x14ac:dyDescent="0.25">
      <c r="M37" s="197" t="s">
        <v>169</v>
      </c>
      <c r="N37" s="202">
        <f>SUM(N29:N36)</f>
        <v>500</v>
      </c>
      <c r="O37" s="202">
        <f>SUM(O29:O36)</f>
        <v>500</v>
      </c>
      <c r="P37" s="9">
        <f>SUM(N37:O37)</f>
        <v>1000</v>
      </c>
    </row>
  </sheetData>
  <mergeCells count="5">
    <mergeCell ref="K1:L2"/>
    <mergeCell ref="C1:C2"/>
    <mergeCell ref="A1:B2"/>
    <mergeCell ref="D1:E2"/>
    <mergeCell ref="H1:I2"/>
  </mergeCells>
  <pageMargins left="0.7" right="0.7" top="0.78740157499999996" bottom="0.78740157499999996" header="0.3" footer="0.3"/>
  <ignoredErrors>
    <ignoredError sqref="A1:E22 P14:P37 J5:J7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40"/>
  <sheetViews>
    <sheetView workbookViewId="0">
      <selection activeCell="P26" sqref="P26"/>
    </sheetView>
  </sheetViews>
  <sheetFormatPr baseColWidth="10" defaultRowHeight="15" x14ac:dyDescent="0.25"/>
  <cols>
    <col min="1" max="1" width="8.5703125" style="22" customWidth="1"/>
    <col min="2" max="2" width="34.28515625" style="22" customWidth="1"/>
    <col min="3" max="3" width="11.28515625" style="22" customWidth="1"/>
    <col min="4" max="8" width="11.42578125" style="22"/>
    <col min="9" max="9" width="34.28515625" style="22" customWidth="1"/>
    <col min="10" max="10" width="11.28515625" style="22" customWidth="1"/>
    <col min="11" max="12" width="11.42578125" style="22"/>
    <col min="13" max="13" width="22.42578125" style="22" customWidth="1"/>
    <col min="14" max="15" width="13.42578125" style="22" customWidth="1"/>
    <col min="16" max="16384" width="11.42578125" style="22"/>
  </cols>
  <sheetData>
    <row r="1" spans="1:16" ht="15" customHeight="1" x14ac:dyDescent="0.25">
      <c r="A1" s="273" t="str">
        <f>IF(H1="","",H1)</f>
        <v>Fachschaften Tuttlingen</v>
      </c>
      <c r="B1" s="273"/>
      <c r="C1" s="294"/>
      <c r="D1" s="293" t="str">
        <f>IF(K1="","",K1)</f>
        <v>Anlage A13</v>
      </c>
      <c r="E1" s="293"/>
      <c r="F1" s="61"/>
      <c r="G1" s="61"/>
      <c r="H1" s="273" t="s">
        <v>269</v>
      </c>
      <c r="I1" s="273"/>
      <c r="J1" s="273"/>
      <c r="K1" s="293" t="s">
        <v>179</v>
      </c>
      <c r="L1" s="293"/>
    </row>
    <row r="2" spans="1:16" ht="15" customHeight="1" x14ac:dyDescent="0.25">
      <c r="A2" s="273"/>
      <c r="B2" s="273"/>
      <c r="C2" s="294"/>
      <c r="D2" s="293"/>
      <c r="E2" s="293"/>
      <c r="F2" s="61"/>
      <c r="G2" s="61"/>
      <c r="H2" s="273"/>
      <c r="I2" s="273"/>
      <c r="J2" s="273"/>
      <c r="K2" s="293"/>
      <c r="L2" s="293"/>
    </row>
    <row r="3" spans="1:16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6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N4" s="22" t="s">
        <v>368</v>
      </c>
      <c r="O4" s="22" t="s">
        <v>369</v>
      </c>
    </row>
    <row r="5" spans="1:16" x14ac:dyDescent="0.25">
      <c r="A5" s="61" t="s">
        <v>147</v>
      </c>
      <c r="B5" s="61" t="s">
        <v>202</v>
      </c>
      <c r="C5" s="55">
        <v>1000</v>
      </c>
      <c r="H5" s="22" t="s">
        <v>147</v>
      </c>
      <c r="I5" s="22" t="s">
        <v>202</v>
      </c>
      <c r="J5" s="22">
        <f>IF(P14="","",P14)</f>
        <v>0</v>
      </c>
      <c r="M5" s="4" t="s">
        <v>147</v>
      </c>
      <c r="N5" s="2"/>
      <c r="O5" s="2"/>
    </row>
    <row r="6" spans="1:16" x14ac:dyDescent="0.25">
      <c r="A6" s="61"/>
      <c r="B6" s="61"/>
      <c r="C6" s="55"/>
      <c r="M6" s="195" t="s">
        <v>339</v>
      </c>
      <c r="N6" s="196" t="s">
        <v>216</v>
      </c>
      <c r="O6" s="196" t="s">
        <v>216</v>
      </c>
    </row>
    <row r="7" spans="1:16" x14ac:dyDescent="0.25">
      <c r="A7" s="61"/>
      <c r="B7" s="61"/>
      <c r="C7" s="55"/>
      <c r="M7" s="204"/>
      <c r="N7" s="199"/>
      <c r="O7" s="199"/>
    </row>
    <row r="8" spans="1:16" x14ac:dyDescent="0.25">
      <c r="A8" s="61"/>
      <c r="B8" s="61"/>
      <c r="C8" s="55"/>
      <c r="M8" s="204"/>
      <c r="N8" s="200"/>
      <c r="O8" s="200"/>
    </row>
    <row r="9" spans="1:16" x14ac:dyDescent="0.25">
      <c r="A9" s="61"/>
      <c r="B9" s="61"/>
      <c r="C9" s="55"/>
      <c r="M9" s="204"/>
      <c r="N9" s="199"/>
      <c r="O9" s="199"/>
    </row>
    <row r="10" spans="1:16" x14ac:dyDescent="0.25">
      <c r="A10" s="61"/>
      <c r="B10" s="61"/>
      <c r="C10" s="55"/>
      <c r="M10" s="204"/>
      <c r="N10" s="199"/>
      <c r="O10" s="199"/>
    </row>
    <row r="11" spans="1:16" x14ac:dyDescent="0.25">
      <c r="A11" s="61"/>
      <c r="B11" s="61"/>
      <c r="C11" s="55"/>
      <c r="M11" s="197"/>
      <c r="N11" s="199"/>
      <c r="O11" s="199"/>
    </row>
    <row r="12" spans="1:16" x14ac:dyDescent="0.25">
      <c r="A12" s="61"/>
      <c r="B12" s="61"/>
      <c r="C12" s="55"/>
      <c r="M12" s="197"/>
      <c r="N12" s="199"/>
      <c r="O12" s="199"/>
    </row>
    <row r="13" spans="1:16" ht="15.75" thickBot="1" x14ac:dyDescent="0.3">
      <c r="A13" s="61"/>
      <c r="B13" s="61"/>
      <c r="C13" s="55"/>
      <c r="M13" s="198"/>
      <c r="N13" s="201"/>
      <c r="O13" s="201"/>
    </row>
    <row r="14" spans="1:16" ht="15.75" thickTop="1" x14ac:dyDescent="0.25">
      <c r="A14" s="61"/>
      <c r="B14" s="61"/>
      <c r="C14" s="55"/>
      <c r="M14" s="197" t="s">
        <v>169</v>
      </c>
      <c r="N14" s="202">
        <f>SUM(N7:N13)</f>
        <v>0</v>
      </c>
      <c r="O14" s="202">
        <f>SUM(O7:O13)</f>
        <v>0</v>
      </c>
      <c r="P14" s="64">
        <f>SUM(N14:O14)</f>
        <v>0</v>
      </c>
    </row>
    <row r="15" spans="1:16" x14ac:dyDescent="0.25">
      <c r="A15" s="61"/>
      <c r="B15" s="61"/>
      <c r="C15" s="55"/>
      <c r="M15" s="182"/>
      <c r="N15" s="182"/>
      <c r="O15" s="182"/>
    </row>
    <row r="16" spans="1:16" x14ac:dyDescent="0.25">
      <c r="A16" s="61"/>
      <c r="B16" s="61"/>
      <c r="C16" s="55"/>
      <c r="M16" s="209"/>
      <c r="N16" s="182"/>
      <c r="O16" s="182"/>
    </row>
    <row r="17" spans="1:15" x14ac:dyDescent="0.25">
      <c r="A17" s="61"/>
      <c r="B17" s="61"/>
      <c r="C17" s="55"/>
      <c r="M17" s="212"/>
      <c r="N17" s="212"/>
      <c r="O17" s="212"/>
    </row>
    <row r="18" spans="1:15" x14ac:dyDescent="0.25">
      <c r="A18" s="61"/>
      <c r="B18" s="61"/>
      <c r="C18" s="55"/>
      <c r="M18" s="210"/>
      <c r="N18" s="213"/>
      <c r="O18" s="213"/>
    </row>
    <row r="19" spans="1:15" x14ac:dyDescent="0.25">
      <c r="A19" s="61"/>
      <c r="B19" s="61"/>
      <c r="C19" s="55"/>
      <c r="M19" s="210"/>
      <c r="N19" s="213"/>
      <c r="O19" s="213"/>
    </row>
    <row r="20" spans="1:15" x14ac:dyDescent="0.25">
      <c r="A20" s="61"/>
      <c r="B20" s="61"/>
      <c r="C20" s="55"/>
      <c r="M20" s="163"/>
      <c r="N20" s="213"/>
      <c r="O20" s="213"/>
    </row>
    <row r="21" spans="1:15" x14ac:dyDescent="0.25">
      <c r="A21" s="61"/>
      <c r="B21" s="61"/>
      <c r="C21" s="55"/>
      <c r="M21" s="210"/>
      <c r="N21" s="213"/>
      <c r="O21" s="213"/>
    </row>
    <row r="22" spans="1:15" x14ac:dyDescent="0.25">
      <c r="A22" s="61" t="s">
        <v>169</v>
      </c>
      <c r="B22" s="61"/>
      <c r="C22" s="75">
        <f>SUM(C5:C21)</f>
        <v>1000</v>
      </c>
      <c r="J22" s="64"/>
      <c r="M22" s="210"/>
      <c r="N22" s="213"/>
      <c r="O22" s="213"/>
    </row>
    <row r="23" spans="1:15" x14ac:dyDescent="0.25">
      <c r="C23" s="1"/>
      <c r="M23" s="205"/>
      <c r="N23" s="214"/>
      <c r="O23" s="214"/>
    </row>
    <row r="24" spans="1:15" x14ac:dyDescent="0.25">
      <c r="M24" s="182"/>
      <c r="N24" s="182"/>
      <c r="O24" s="182"/>
    </row>
    <row r="25" spans="1:15" x14ac:dyDescent="0.25">
      <c r="M25" s="211"/>
      <c r="N25" s="215"/>
      <c r="O25" s="215"/>
    </row>
    <row r="26" spans="1:15" x14ac:dyDescent="0.25">
      <c r="M26" s="182"/>
      <c r="N26" s="182"/>
      <c r="O26" s="182"/>
    </row>
    <row r="27" spans="1:15" x14ac:dyDescent="0.25">
      <c r="M27" s="209"/>
      <c r="N27" s="182"/>
      <c r="O27" s="182"/>
    </row>
    <row r="28" spans="1:15" x14ac:dyDescent="0.25">
      <c r="M28" s="212"/>
      <c r="N28" s="212"/>
      <c r="O28" s="212"/>
    </row>
    <row r="29" spans="1:15" x14ac:dyDescent="0.25">
      <c r="M29" s="210"/>
      <c r="N29" s="213"/>
      <c r="O29" s="213"/>
    </row>
    <row r="30" spans="1:15" x14ac:dyDescent="0.25">
      <c r="M30" s="210"/>
      <c r="N30" s="213"/>
      <c r="O30" s="213"/>
    </row>
    <row r="31" spans="1:15" x14ac:dyDescent="0.25">
      <c r="M31" s="163"/>
      <c r="N31" s="213"/>
      <c r="O31" s="213"/>
    </row>
    <row r="32" spans="1:15" x14ac:dyDescent="0.25">
      <c r="M32" s="163"/>
      <c r="N32" s="213"/>
      <c r="O32" s="213"/>
    </row>
    <row r="33" spans="13:15" x14ac:dyDescent="0.25">
      <c r="M33" s="163"/>
      <c r="N33" s="213"/>
      <c r="O33" s="213"/>
    </row>
    <row r="34" spans="13:15" x14ac:dyDescent="0.25">
      <c r="M34" s="163"/>
      <c r="N34" s="213"/>
      <c r="O34" s="213"/>
    </row>
    <row r="35" spans="13:15" x14ac:dyDescent="0.25">
      <c r="M35" s="210"/>
      <c r="N35" s="213"/>
      <c r="O35" s="213"/>
    </row>
    <row r="36" spans="13:15" x14ac:dyDescent="0.25">
      <c r="M36" s="205"/>
      <c r="N36" s="214"/>
      <c r="O36" s="214"/>
    </row>
    <row r="37" spans="13:15" x14ac:dyDescent="0.25">
      <c r="M37" s="211"/>
      <c r="N37" s="215"/>
      <c r="O37" s="215"/>
    </row>
    <row r="38" spans="13:15" x14ac:dyDescent="0.25">
      <c r="M38" s="163"/>
      <c r="N38" s="163"/>
      <c r="O38" s="163"/>
    </row>
    <row r="39" spans="13:15" x14ac:dyDescent="0.25">
      <c r="M39" s="163"/>
      <c r="N39" s="163"/>
      <c r="O39" s="163"/>
    </row>
    <row r="40" spans="13:15" x14ac:dyDescent="0.25">
      <c r="M40" s="163"/>
      <c r="N40" s="163"/>
      <c r="O40" s="163"/>
    </row>
  </sheetData>
  <mergeCells count="6">
    <mergeCell ref="J1:J2"/>
    <mergeCell ref="K1:L2"/>
    <mergeCell ref="A1:B2"/>
    <mergeCell ref="D1:E2"/>
    <mergeCell ref="C1:C2"/>
    <mergeCell ref="H1:I2"/>
  </mergeCells>
  <pageMargins left="0.7" right="0.7" top="0.78740157499999996" bottom="0.78740157499999996" header="0.3" footer="0.3"/>
  <ignoredErrors>
    <ignoredError sqref="A1:E23 P14 J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3"/>
  <sheetViews>
    <sheetView workbookViewId="0">
      <selection activeCell="K9" sqref="K9"/>
    </sheetView>
  </sheetViews>
  <sheetFormatPr baseColWidth="10" defaultRowHeight="15" x14ac:dyDescent="0.25"/>
  <cols>
    <col min="1" max="2" width="11.42578125" style="2"/>
    <col min="3" max="3" width="13.140625" style="2" customWidth="1"/>
    <col min="4" max="4" width="6.7109375" style="2" customWidth="1"/>
    <col min="5" max="5" width="11.42578125" style="2"/>
    <col min="6" max="6" width="12.42578125" style="2" customWidth="1"/>
    <col min="7" max="16384" width="11.42578125" style="2"/>
  </cols>
  <sheetData>
    <row r="1" spans="1:13" x14ac:dyDescent="0.25">
      <c r="A1" s="26"/>
      <c r="B1" s="26"/>
      <c r="C1" s="26"/>
      <c r="D1" s="229" t="s">
        <v>170</v>
      </c>
      <c r="E1" s="229"/>
      <c r="F1" s="26"/>
      <c r="G1" s="26"/>
      <c r="H1" s="26"/>
    </row>
    <row r="2" spans="1:13" x14ac:dyDescent="0.25">
      <c r="A2" s="26"/>
      <c r="B2" s="26"/>
      <c r="C2" s="26"/>
      <c r="D2" s="229"/>
      <c r="E2" s="229"/>
      <c r="F2" s="26"/>
      <c r="G2" s="26"/>
      <c r="H2" s="26"/>
    </row>
    <row r="3" spans="1:13" x14ac:dyDescent="0.25">
      <c r="A3" s="26"/>
      <c r="B3" s="26"/>
      <c r="C3" s="26"/>
      <c r="D3" s="26"/>
      <c r="E3" s="26"/>
      <c r="F3" s="26"/>
      <c r="G3" s="26"/>
      <c r="H3" s="26"/>
    </row>
    <row r="4" spans="1:13" x14ac:dyDescent="0.25">
      <c r="A4" s="26"/>
      <c r="B4" s="26"/>
      <c r="C4" s="26"/>
      <c r="D4" s="26"/>
      <c r="E4" s="26"/>
      <c r="F4" s="26"/>
      <c r="G4" s="26"/>
      <c r="H4" s="26"/>
    </row>
    <row r="5" spans="1:13" x14ac:dyDescent="0.25">
      <c r="A5" s="26"/>
      <c r="B5" s="26"/>
      <c r="C5" s="26"/>
      <c r="D5" s="26"/>
      <c r="E5" s="26"/>
      <c r="F5" s="26"/>
      <c r="G5" s="26"/>
      <c r="H5" s="26"/>
    </row>
    <row r="6" spans="1:13" x14ac:dyDescent="0.25">
      <c r="A6" s="26"/>
      <c r="B6" s="26"/>
      <c r="C6" s="26"/>
      <c r="D6" s="26"/>
      <c r="E6" s="26"/>
      <c r="F6" s="26"/>
      <c r="G6" s="26"/>
      <c r="H6" s="26"/>
    </row>
    <row r="7" spans="1:13" x14ac:dyDescent="0.25">
      <c r="A7" s="26"/>
      <c r="B7" s="26"/>
      <c r="C7" s="26"/>
      <c r="D7" s="26"/>
      <c r="E7" s="26"/>
      <c r="F7" s="26"/>
      <c r="G7" s="26"/>
      <c r="H7" s="26"/>
      <c r="K7" s="2" t="s">
        <v>261</v>
      </c>
      <c r="M7" s="2" t="s">
        <v>262</v>
      </c>
    </row>
    <row r="8" spans="1:13" x14ac:dyDescent="0.25">
      <c r="A8" s="26"/>
      <c r="B8" s="26"/>
      <c r="C8" s="54">
        <f>IF(K8="","",K8)</f>
        <v>97550.63</v>
      </c>
      <c r="D8" s="55" t="s">
        <v>171</v>
      </c>
      <c r="E8" s="26"/>
      <c r="F8" s="26"/>
      <c r="G8" s="56">
        <v>43951</v>
      </c>
      <c r="H8" s="26"/>
      <c r="K8" s="15">
        <v>97550.63</v>
      </c>
      <c r="M8" s="53">
        <v>43921</v>
      </c>
    </row>
    <row r="9" spans="1:13" x14ac:dyDescent="0.25">
      <c r="A9" s="26"/>
      <c r="B9" s="26"/>
      <c r="C9" s="54">
        <f t="shared" ref="C9:C16" si="0">IF(K9="","",K9)</f>
        <v>75400</v>
      </c>
      <c r="D9" s="55" t="s">
        <v>325</v>
      </c>
      <c r="E9" s="26"/>
      <c r="F9" s="26"/>
      <c r="G9" s="26"/>
      <c r="H9" s="26"/>
      <c r="K9" s="15">
        <v>75400</v>
      </c>
    </row>
    <row r="10" spans="1:13" x14ac:dyDescent="0.25">
      <c r="A10" s="26"/>
      <c r="B10" s="26"/>
      <c r="C10" s="54">
        <f>-K10*J10</f>
        <v>-13649</v>
      </c>
      <c r="D10" s="55" t="s">
        <v>326</v>
      </c>
      <c r="E10" s="26"/>
      <c r="F10" s="26"/>
      <c r="G10" s="26"/>
      <c r="H10" s="26"/>
      <c r="J10" s="189">
        <v>0.5</v>
      </c>
      <c r="K10" s="191">
        <f>('A 1'!C32)+('A 2'!C32)+('A 3'!C32)</f>
        <v>27298</v>
      </c>
      <c r="L10" s="182"/>
    </row>
    <row r="11" spans="1:13" x14ac:dyDescent="0.25">
      <c r="A11" s="26"/>
      <c r="B11" s="26"/>
      <c r="C11" s="54">
        <f t="shared" ref="C11:C15" si="1">-K11*J11</f>
        <v>-19297.579999999998</v>
      </c>
      <c r="D11" s="55" t="s">
        <v>327</v>
      </c>
      <c r="E11" s="26"/>
      <c r="F11" s="26"/>
      <c r="G11" s="26"/>
      <c r="H11" s="26"/>
      <c r="J11" s="189">
        <v>0.5</v>
      </c>
      <c r="K11" s="191">
        <f>('A 4'!N54)+('A 5'!N34)+('A 6'!N23)</f>
        <v>38595.159999999996</v>
      </c>
      <c r="L11" s="182"/>
    </row>
    <row r="12" spans="1:13" x14ac:dyDescent="0.25">
      <c r="A12" s="26"/>
      <c r="B12" s="26"/>
      <c r="C12" s="54">
        <f t="shared" si="1"/>
        <v>-32460</v>
      </c>
      <c r="D12" s="55" t="s">
        <v>328</v>
      </c>
      <c r="E12" s="26"/>
      <c r="F12" s="26"/>
      <c r="G12" s="26"/>
      <c r="H12" s="26"/>
      <c r="J12" s="189">
        <v>1</v>
      </c>
      <c r="K12" s="191">
        <f>('A 7'!D33)</f>
        <v>32460</v>
      </c>
      <c r="L12" s="182"/>
    </row>
    <row r="13" spans="1:13" x14ac:dyDescent="0.25">
      <c r="A13" s="26"/>
      <c r="B13" s="26"/>
      <c r="C13" s="54">
        <f t="shared" si="1"/>
        <v>-26400</v>
      </c>
      <c r="D13" s="55" t="s">
        <v>330</v>
      </c>
      <c r="E13" s="26"/>
      <c r="F13" s="26"/>
      <c r="G13" s="26"/>
      <c r="H13" s="26"/>
      <c r="J13" s="189">
        <v>1</v>
      </c>
      <c r="K13" s="191">
        <f>('A 8'!N32)+('A 9'!L32)+('A 10'!L32)</f>
        <v>26400</v>
      </c>
      <c r="L13" s="182"/>
    </row>
    <row r="14" spans="1:13" x14ac:dyDescent="0.25">
      <c r="A14" s="26"/>
      <c r="B14" s="26"/>
      <c r="C14" s="54">
        <f t="shared" si="1"/>
        <v>-4495</v>
      </c>
      <c r="D14" s="55" t="s">
        <v>331</v>
      </c>
      <c r="E14" s="26"/>
      <c r="F14" s="26"/>
      <c r="G14" s="26"/>
      <c r="H14" s="26"/>
      <c r="J14" s="189">
        <v>0.5</v>
      </c>
      <c r="K14" s="191">
        <f>('A 11'!C22)+('A 12'!C22)+('A 13'!C22)</f>
        <v>8990</v>
      </c>
      <c r="L14" s="182"/>
    </row>
    <row r="15" spans="1:13" x14ac:dyDescent="0.25">
      <c r="A15" s="26"/>
      <c r="B15" s="26"/>
      <c r="C15" s="54">
        <f t="shared" si="1"/>
        <v>-31849.999999999996</v>
      </c>
      <c r="D15" s="55" t="s">
        <v>329</v>
      </c>
      <c r="E15" s="26"/>
      <c r="F15" s="190"/>
      <c r="G15" s="35"/>
      <c r="H15" s="26"/>
      <c r="J15" s="189">
        <v>0.7</v>
      </c>
      <c r="K15" s="191">
        <v>45500</v>
      </c>
      <c r="L15" s="191"/>
    </row>
    <row r="16" spans="1:13" x14ac:dyDescent="0.25">
      <c r="A16" s="26"/>
      <c r="B16" s="26"/>
      <c r="C16" s="54" t="str">
        <f t="shared" si="0"/>
        <v/>
      </c>
      <c r="D16" s="55"/>
      <c r="E16" s="26"/>
      <c r="F16" s="26"/>
      <c r="G16" s="26"/>
      <c r="H16" s="26"/>
      <c r="K16" s="15"/>
    </row>
    <row r="17" spans="1:11" x14ac:dyDescent="0.25">
      <c r="A17" s="26"/>
      <c r="B17" s="26"/>
      <c r="C17" s="54"/>
      <c r="D17" s="55"/>
      <c r="E17" s="26"/>
      <c r="F17" s="26"/>
      <c r="G17" s="26"/>
      <c r="H17" s="26"/>
      <c r="K17" s="15"/>
    </row>
    <row r="18" spans="1:11" x14ac:dyDescent="0.25">
      <c r="A18" s="26"/>
      <c r="B18" s="26"/>
      <c r="C18" s="54"/>
      <c r="D18" s="55"/>
      <c r="E18" s="26"/>
      <c r="F18" s="26"/>
      <c r="G18" s="26"/>
      <c r="H18" s="26"/>
      <c r="K18" s="15"/>
    </row>
    <row r="19" spans="1:11" x14ac:dyDescent="0.25">
      <c r="A19" s="26"/>
      <c r="B19" s="26"/>
      <c r="C19" s="54"/>
      <c r="D19" s="55"/>
      <c r="E19" s="26"/>
      <c r="F19" s="26"/>
      <c r="G19" s="26"/>
      <c r="H19" s="26"/>
      <c r="K19" s="15"/>
    </row>
    <row r="20" spans="1:11" x14ac:dyDescent="0.25">
      <c r="A20" s="26"/>
      <c r="B20" s="26"/>
      <c r="C20" s="54"/>
      <c r="D20" s="55"/>
      <c r="E20" s="26"/>
      <c r="F20" s="26"/>
      <c r="G20" s="26"/>
      <c r="H20" s="26"/>
    </row>
    <row r="21" spans="1:11" x14ac:dyDescent="0.25">
      <c r="A21" s="26"/>
      <c r="B21" s="26"/>
      <c r="C21" s="36">
        <f>SUM(C8:C19)</f>
        <v>44799.050000000017</v>
      </c>
      <c r="D21" s="230" t="s">
        <v>324</v>
      </c>
      <c r="E21" s="230"/>
      <c r="F21" s="230"/>
      <c r="G21" s="26"/>
      <c r="H21" s="26"/>
    </row>
    <row r="22" spans="1:11" x14ac:dyDescent="0.25">
      <c r="A22" s="26"/>
      <c r="B22" s="26"/>
      <c r="C22" s="54"/>
      <c r="D22" s="55"/>
      <c r="E22" s="26"/>
      <c r="F22" s="26"/>
      <c r="G22" s="26"/>
      <c r="H22" s="26"/>
    </row>
    <row r="23" spans="1:11" x14ac:dyDescent="0.25">
      <c r="A23" s="26"/>
      <c r="B23" s="26"/>
      <c r="C23" s="57"/>
      <c r="D23" s="26"/>
      <c r="E23" s="26"/>
      <c r="F23" s="26"/>
      <c r="G23" s="26"/>
      <c r="H23" s="26"/>
    </row>
    <row r="24" spans="1:11" x14ac:dyDescent="0.25">
      <c r="A24" s="26"/>
      <c r="B24" s="26"/>
      <c r="C24" s="54"/>
      <c r="D24" s="55"/>
      <c r="E24" s="26"/>
      <c r="F24" s="26"/>
      <c r="G24" s="26"/>
      <c r="H24" s="26"/>
    </row>
    <row r="25" spans="1:11" x14ac:dyDescent="0.25">
      <c r="A25" s="26"/>
      <c r="B25" s="26"/>
      <c r="C25" s="26"/>
      <c r="D25" s="26"/>
      <c r="E25" s="26"/>
      <c r="F25" s="26"/>
      <c r="G25" s="26"/>
      <c r="H25" s="26"/>
    </row>
    <row r="26" spans="1:11" x14ac:dyDescent="0.25">
      <c r="A26" s="26"/>
      <c r="B26" s="26"/>
      <c r="C26" s="26"/>
      <c r="D26" s="26"/>
      <c r="E26" s="26"/>
      <c r="F26" s="26"/>
      <c r="G26" s="26"/>
      <c r="H26" s="26"/>
    </row>
    <row r="27" spans="1:11" x14ac:dyDescent="0.25">
      <c r="A27" s="26"/>
      <c r="B27" s="26"/>
      <c r="C27" s="26"/>
      <c r="D27" s="26"/>
      <c r="E27" s="26"/>
      <c r="F27" s="26"/>
      <c r="G27" s="26"/>
      <c r="H27" s="26"/>
    </row>
    <row r="28" spans="1:11" x14ac:dyDescent="0.25">
      <c r="A28" s="26"/>
      <c r="B28" s="26"/>
      <c r="C28" s="26"/>
      <c r="D28" s="26"/>
      <c r="E28" s="26"/>
      <c r="F28" s="26"/>
      <c r="G28" s="26"/>
      <c r="H28" s="26"/>
    </row>
    <row r="29" spans="1:11" x14ac:dyDescent="0.25">
      <c r="A29" s="26"/>
      <c r="B29" s="26"/>
      <c r="C29" s="26"/>
      <c r="D29" s="26"/>
      <c r="E29" s="26"/>
      <c r="F29" s="26"/>
      <c r="G29" s="26"/>
      <c r="H29" s="26"/>
    </row>
    <row r="30" spans="1:11" x14ac:dyDescent="0.25">
      <c r="A30" s="26"/>
      <c r="B30" s="26"/>
      <c r="C30" s="26"/>
      <c r="D30" s="26"/>
      <c r="E30" s="26"/>
      <c r="F30" s="26"/>
      <c r="G30" s="26"/>
      <c r="H30" s="26"/>
    </row>
    <row r="31" spans="1:11" x14ac:dyDescent="0.25">
      <c r="A31" s="26"/>
      <c r="B31" s="26"/>
      <c r="C31" s="26"/>
      <c r="D31" s="26"/>
      <c r="E31" s="26"/>
      <c r="F31" s="26"/>
      <c r="G31" s="26"/>
      <c r="H31" s="26"/>
    </row>
    <row r="32" spans="1:11" x14ac:dyDescent="0.25">
      <c r="A32" s="26"/>
      <c r="B32" s="26"/>
      <c r="C32" s="26"/>
      <c r="D32" s="26"/>
      <c r="E32" s="26"/>
      <c r="F32" s="26"/>
      <c r="G32" s="26"/>
      <c r="H32" s="26"/>
    </row>
    <row r="33" spans="1:10" x14ac:dyDescent="0.25">
      <c r="A33" s="26"/>
      <c r="B33" s="26"/>
      <c r="C33" s="26"/>
      <c r="D33" s="26"/>
      <c r="E33" s="26"/>
      <c r="F33" s="26"/>
      <c r="G33" s="26"/>
      <c r="H33" s="26"/>
      <c r="I33" s="16"/>
      <c r="J33" s="1"/>
    </row>
  </sheetData>
  <mergeCells count="2">
    <mergeCell ref="D1:E2"/>
    <mergeCell ref="D21:F21"/>
  </mergeCells>
  <pageMargins left="0.7" right="0.7" top="0.78740157499999996" bottom="0.78740157499999996" header="0.3" footer="0.3"/>
  <pageSetup paperSize="9" orientation="portrait" r:id="rId1"/>
  <ignoredErrors>
    <ignoredError sqref="K10:K13 K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T48"/>
  <sheetViews>
    <sheetView topLeftCell="A7" workbookViewId="0">
      <selection activeCell="S11" sqref="S11:T11"/>
    </sheetView>
  </sheetViews>
  <sheetFormatPr baseColWidth="10" defaultRowHeight="15" x14ac:dyDescent="0.25"/>
  <cols>
    <col min="1" max="1" width="21.42578125" style="2" customWidth="1"/>
    <col min="2" max="2" width="11.42578125" style="2"/>
    <col min="3" max="3" width="11.28515625" style="2" bestFit="1" customWidth="1"/>
    <col min="4" max="4" width="6.7109375" style="2" customWidth="1"/>
    <col min="5" max="10" width="11.42578125" style="2"/>
    <col min="11" max="11" width="21.42578125" style="2" customWidth="1"/>
    <col min="12" max="12" width="11.42578125" style="2"/>
    <col min="13" max="13" width="11.28515625" style="2" bestFit="1" customWidth="1"/>
    <col min="14" max="14" width="6.7109375" style="2" customWidth="1"/>
    <col min="15" max="16384" width="11.42578125" style="2"/>
  </cols>
  <sheetData>
    <row r="1" spans="1:20" ht="15" customHeight="1" x14ac:dyDescent="0.25">
      <c r="A1" s="232" t="str">
        <f>IF(K1="","",K1)</f>
        <v>Verwaltung AStA</v>
      </c>
      <c r="B1" s="242" t="str">
        <f t="shared" ref="B1" si="0">IF(L1="","",L1)</f>
        <v>Furtwangen</v>
      </c>
      <c r="C1" s="243"/>
      <c r="D1" s="238" t="str">
        <f>IF(N1="","",N1)</f>
        <v>Anlage A 1</v>
      </c>
      <c r="E1" s="239"/>
      <c r="F1" s="26"/>
      <c r="G1" s="26"/>
      <c r="H1" s="26"/>
      <c r="I1" s="26"/>
      <c r="J1" s="26"/>
      <c r="K1" s="232" t="s">
        <v>152</v>
      </c>
      <c r="L1" s="234" t="s">
        <v>80</v>
      </c>
      <c r="M1" s="235"/>
      <c r="N1" s="238" t="s">
        <v>173</v>
      </c>
      <c r="O1" s="239"/>
      <c r="P1" s="26"/>
      <c r="Q1" s="26"/>
      <c r="R1" s="26"/>
    </row>
    <row r="2" spans="1:20" ht="15" customHeight="1" thickBot="1" x14ac:dyDescent="0.3">
      <c r="A2" s="233"/>
      <c r="B2" s="244"/>
      <c r="C2" s="245"/>
      <c r="D2" s="240"/>
      <c r="E2" s="241"/>
      <c r="F2" s="26"/>
      <c r="G2" s="26"/>
      <c r="H2" s="26"/>
      <c r="I2" s="26"/>
      <c r="J2" s="26"/>
      <c r="K2" s="233"/>
      <c r="L2" s="236"/>
      <c r="M2" s="237"/>
      <c r="N2" s="240"/>
      <c r="O2" s="241"/>
      <c r="P2" s="26"/>
      <c r="Q2" s="26"/>
      <c r="R2" s="26"/>
    </row>
    <row r="3" spans="1:20" x14ac:dyDescent="0.25">
      <c r="A3" s="26"/>
      <c r="B3" s="26"/>
      <c r="C3" s="26"/>
      <c r="D3" s="60"/>
      <c r="E3" s="35"/>
      <c r="F3" s="26"/>
      <c r="G3" s="26"/>
      <c r="H3" s="26"/>
      <c r="I3" s="26"/>
      <c r="J3" s="26"/>
      <c r="K3" s="26"/>
      <c r="L3" s="26"/>
      <c r="M3" s="26"/>
      <c r="N3" s="60"/>
      <c r="O3" s="35"/>
      <c r="P3" s="26"/>
      <c r="Q3" s="26"/>
      <c r="R3" s="26"/>
    </row>
    <row r="4" spans="1:20" x14ac:dyDescent="0.25">
      <c r="A4" s="26"/>
      <c r="B4" s="26"/>
      <c r="C4" s="26"/>
      <c r="D4" s="60"/>
      <c r="E4" s="35"/>
      <c r="F4" s="26"/>
      <c r="G4" s="26"/>
      <c r="H4" s="26"/>
      <c r="I4" s="26"/>
      <c r="J4" s="26"/>
      <c r="K4" s="26"/>
      <c r="L4" s="26"/>
      <c r="M4" s="26"/>
      <c r="N4" s="60"/>
      <c r="O4" s="35"/>
      <c r="P4" s="26"/>
      <c r="Q4" s="26"/>
      <c r="R4" s="26"/>
    </row>
    <row r="5" spans="1:20" x14ac:dyDescent="0.25">
      <c r="A5" s="26" t="str">
        <f t="shared" ref="A5:C6" si="1">IF(K5="","",K5)</f>
        <v>Reinigung</v>
      </c>
      <c r="B5" s="26" t="str">
        <f t="shared" si="1"/>
        <v/>
      </c>
      <c r="C5" s="35">
        <f t="shared" si="1"/>
        <v>200</v>
      </c>
      <c r="D5" s="61"/>
      <c r="E5" s="221" t="str">
        <f>IF(O5="","",O5)</f>
        <v>Reinigungsmittel, Besen, Tücher usw.</v>
      </c>
      <c r="F5" s="221"/>
      <c r="G5" s="221"/>
      <c r="H5" s="221"/>
      <c r="K5" s="32" t="s">
        <v>97</v>
      </c>
      <c r="M5" s="67">
        <v>200</v>
      </c>
      <c r="N5" s="22"/>
      <c r="O5" s="231" t="s">
        <v>156</v>
      </c>
      <c r="P5" s="231"/>
      <c r="Q5" s="231"/>
      <c r="R5" s="231"/>
    </row>
    <row r="6" spans="1:20" x14ac:dyDescent="0.25">
      <c r="A6" s="26" t="str">
        <f t="shared" si="1"/>
        <v>Magazinentnahmen</v>
      </c>
      <c r="B6" s="26" t="str">
        <f t="shared" si="1"/>
        <v/>
      </c>
      <c r="C6" s="35">
        <f t="shared" si="1"/>
        <v>200</v>
      </c>
      <c r="D6" s="61"/>
      <c r="E6" s="221" t="str">
        <f t="shared" ref="E6:E7" si="2">IF(O6="","",O6)</f>
        <v/>
      </c>
      <c r="F6" s="221"/>
      <c r="G6" s="221"/>
      <c r="H6" s="221"/>
      <c r="K6" s="32" t="s">
        <v>195</v>
      </c>
      <c r="M6" s="67">
        <v>200</v>
      </c>
      <c r="N6" s="22"/>
      <c r="O6" s="69"/>
      <c r="P6" s="69"/>
      <c r="Q6" s="69"/>
      <c r="R6" s="69"/>
    </row>
    <row r="7" spans="1:20" x14ac:dyDescent="0.25">
      <c r="A7" s="26" t="str">
        <f t="shared" ref="A7:A30" si="3">IF(K7="","",K7)</f>
        <v>Beiträge</v>
      </c>
      <c r="B7" s="26" t="str">
        <f t="shared" ref="B7:B30" si="4">IF(L7="","",L7)</f>
        <v/>
      </c>
      <c r="C7" s="35">
        <f t="shared" ref="C7:C30" si="5">IF(M7="","",M7)</f>
        <v>200</v>
      </c>
      <c r="D7" s="60"/>
      <c r="E7" s="221" t="str">
        <f t="shared" si="2"/>
        <v/>
      </c>
      <c r="F7" s="221"/>
      <c r="G7" s="221"/>
      <c r="H7" s="221"/>
      <c r="K7" s="32" t="s">
        <v>98</v>
      </c>
      <c r="M7" s="67">
        <v>200</v>
      </c>
      <c r="N7" s="20"/>
      <c r="O7" s="231"/>
      <c r="P7" s="231"/>
      <c r="Q7" s="231"/>
      <c r="R7" s="231"/>
    </row>
    <row r="8" spans="1:20" x14ac:dyDescent="0.25">
      <c r="A8" s="26" t="str">
        <f t="shared" si="3"/>
        <v>Startgeld Hochschulsp.</v>
      </c>
      <c r="B8" s="26" t="str">
        <f t="shared" si="4"/>
        <v/>
      </c>
      <c r="C8" s="35">
        <f t="shared" si="5"/>
        <v>150</v>
      </c>
      <c r="D8" s="60"/>
      <c r="E8" s="221" t="str">
        <f t="shared" ref="E8:E29" si="6">IF(O8="","",O8)</f>
        <v>adh Startgelder</v>
      </c>
      <c r="F8" s="221"/>
      <c r="G8" s="221"/>
      <c r="H8" s="221"/>
      <c r="K8" s="32" t="s">
        <v>263</v>
      </c>
      <c r="M8" s="67">
        <v>150</v>
      </c>
      <c r="N8" s="20"/>
      <c r="O8" s="231" t="s">
        <v>157</v>
      </c>
      <c r="P8" s="231"/>
      <c r="Q8" s="231"/>
      <c r="R8" s="231"/>
    </row>
    <row r="9" spans="1:20" x14ac:dyDescent="0.25">
      <c r="A9" s="26" t="str">
        <f t="shared" si="3"/>
        <v>Rep./Instandhaltung</v>
      </c>
      <c r="B9" s="26" t="str">
        <f t="shared" si="4"/>
        <v/>
      </c>
      <c r="C9" s="35">
        <f t="shared" si="5"/>
        <v>1000</v>
      </c>
      <c r="D9" s="60"/>
      <c r="E9" s="221" t="str">
        <f t="shared" si="6"/>
        <v>AStA Inventar, Spülmaschinen etc.</v>
      </c>
      <c r="F9" s="221"/>
      <c r="G9" s="221"/>
      <c r="H9" s="221"/>
      <c r="K9" s="32" t="s">
        <v>99</v>
      </c>
      <c r="M9" s="67">
        <v>1000</v>
      </c>
      <c r="N9" s="20"/>
      <c r="O9" s="231" t="s">
        <v>158</v>
      </c>
      <c r="P9" s="231"/>
      <c r="Q9" s="231"/>
      <c r="R9" s="231"/>
    </row>
    <row r="10" spans="1:20" x14ac:dyDescent="0.25">
      <c r="A10" s="26" t="str">
        <f t="shared" si="3"/>
        <v>Repräsentation</v>
      </c>
      <c r="B10" s="26" t="str">
        <f t="shared" si="4"/>
        <v/>
      </c>
      <c r="C10" s="35">
        <f t="shared" si="5"/>
        <v>700</v>
      </c>
      <c r="D10" s="61"/>
      <c r="E10" s="221" t="str">
        <f t="shared" si="6"/>
        <v>Hütten, TD-Frühstück, Eiszeit, Nikolaus</v>
      </c>
      <c r="F10" s="221"/>
      <c r="G10" s="221"/>
      <c r="H10" s="221"/>
      <c r="K10" s="32" t="s">
        <v>100</v>
      </c>
      <c r="M10" s="67">
        <v>700</v>
      </c>
      <c r="N10" s="22"/>
      <c r="O10" s="231" t="s">
        <v>159</v>
      </c>
      <c r="P10" s="231"/>
      <c r="Q10" s="231"/>
      <c r="R10" s="231"/>
    </row>
    <row r="11" spans="1:20" x14ac:dyDescent="0.25">
      <c r="A11" s="26" t="str">
        <f t="shared" si="3"/>
        <v>Bewirtung</v>
      </c>
      <c r="B11" s="26" t="str">
        <f t="shared" si="4"/>
        <v/>
      </c>
      <c r="C11" s="35">
        <f t="shared" si="5"/>
        <v>2000</v>
      </c>
      <c r="D11" s="60"/>
      <c r="E11" s="221" t="str">
        <f t="shared" si="6"/>
        <v>Taschen packen, Ersti-Begrüßung, Ersti-Frühstück</v>
      </c>
      <c r="F11" s="221"/>
      <c r="G11" s="221"/>
      <c r="H11" s="221"/>
      <c r="K11" s="32" t="s">
        <v>101</v>
      </c>
      <c r="M11" s="67">
        <v>2000</v>
      </c>
      <c r="N11" s="20"/>
      <c r="O11" s="231" t="s">
        <v>160</v>
      </c>
      <c r="P11" s="231"/>
      <c r="Q11" s="231"/>
      <c r="R11" s="231"/>
      <c r="S11" s="295" t="s">
        <v>373</v>
      </c>
      <c r="T11" s="296"/>
    </row>
    <row r="12" spans="1:20" x14ac:dyDescent="0.25">
      <c r="A12" s="26" t="str">
        <f t="shared" si="3"/>
        <v>Reisekosten</v>
      </c>
      <c r="B12" s="26" t="str">
        <f t="shared" si="4"/>
        <v/>
      </c>
      <c r="C12" s="35">
        <f t="shared" si="5"/>
        <v>200</v>
      </c>
      <c r="D12" s="60"/>
      <c r="E12" s="221" t="str">
        <f t="shared" si="6"/>
        <v>Hütten, Einkauf etc.</v>
      </c>
      <c r="F12" s="221"/>
      <c r="G12" s="221"/>
      <c r="H12" s="221"/>
      <c r="K12" s="32" t="s">
        <v>74</v>
      </c>
      <c r="M12" s="67">
        <v>200</v>
      </c>
      <c r="N12" s="20"/>
      <c r="O12" s="231" t="s">
        <v>161</v>
      </c>
      <c r="P12" s="231"/>
      <c r="Q12" s="231"/>
      <c r="R12" s="231"/>
    </row>
    <row r="13" spans="1:20" x14ac:dyDescent="0.25">
      <c r="A13" s="26" t="str">
        <f t="shared" si="3"/>
        <v>Büromaterial</v>
      </c>
      <c r="B13" s="26" t="str">
        <f t="shared" si="4"/>
        <v/>
      </c>
      <c r="C13" s="35" t="str">
        <f t="shared" si="5"/>
        <v xml:space="preserve"> </v>
      </c>
      <c r="D13" s="60"/>
      <c r="E13" s="221" t="str">
        <f t="shared" si="6"/>
        <v>Büromaterial, Druckerpapier</v>
      </c>
      <c r="F13" s="221"/>
      <c r="G13" s="221"/>
      <c r="H13" s="221"/>
      <c r="K13" s="32" t="s">
        <v>166</v>
      </c>
      <c r="M13" s="67" t="s">
        <v>95</v>
      </c>
      <c r="N13" s="20"/>
      <c r="O13" s="231" t="s">
        <v>162</v>
      </c>
      <c r="P13" s="231"/>
      <c r="Q13" s="231"/>
      <c r="R13" s="231"/>
      <c r="S13" s="185"/>
    </row>
    <row r="14" spans="1:20" x14ac:dyDescent="0.25">
      <c r="A14" s="26" t="str">
        <f t="shared" si="3"/>
        <v>Verbrauchsmaterial</v>
      </c>
      <c r="B14" s="26" t="str">
        <f t="shared" si="4"/>
        <v/>
      </c>
      <c r="C14" s="35">
        <f t="shared" si="5"/>
        <v>500</v>
      </c>
      <c r="D14" s="60"/>
      <c r="E14" s="221" t="str">
        <f t="shared" si="6"/>
        <v>Plakate</v>
      </c>
      <c r="F14" s="221"/>
      <c r="G14" s="221"/>
      <c r="H14" s="221"/>
      <c r="K14" s="32" t="s">
        <v>102</v>
      </c>
      <c r="M14" s="67">
        <v>500</v>
      </c>
      <c r="N14" s="20"/>
      <c r="O14" s="231" t="s">
        <v>204</v>
      </c>
      <c r="P14" s="231"/>
      <c r="Q14" s="231"/>
      <c r="R14" s="231"/>
    </row>
    <row r="15" spans="1:20" x14ac:dyDescent="0.25">
      <c r="A15" s="26" t="str">
        <f t="shared" si="3"/>
        <v>Dekoration</v>
      </c>
      <c r="B15" s="26" t="str">
        <f t="shared" si="4"/>
        <v/>
      </c>
      <c r="C15" s="35" t="str">
        <f t="shared" si="5"/>
        <v/>
      </c>
      <c r="D15" s="60"/>
      <c r="E15" s="221" t="str">
        <f t="shared" si="6"/>
        <v>Raumausstattung</v>
      </c>
      <c r="F15" s="221"/>
      <c r="G15" s="221"/>
      <c r="H15" s="221"/>
      <c r="K15" s="32" t="s">
        <v>103</v>
      </c>
      <c r="M15" s="67"/>
      <c r="N15" s="20"/>
      <c r="O15" s="231" t="s">
        <v>163</v>
      </c>
      <c r="P15" s="231"/>
      <c r="Q15" s="231"/>
      <c r="R15" s="231"/>
      <c r="S15" s="185"/>
    </row>
    <row r="16" spans="1:20" x14ac:dyDescent="0.25">
      <c r="A16" s="26" t="str">
        <f t="shared" si="3"/>
        <v>Veranstaltungen</v>
      </c>
      <c r="B16" s="26" t="str">
        <f t="shared" si="4"/>
        <v/>
      </c>
      <c r="C16" s="35" t="str">
        <f t="shared" si="5"/>
        <v/>
      </c>
      <c r="D16" s="60"/>
      <c r="E16" s="221" t="str">
        <f t="shared" si="6"/>
        <v>2xTeambuilding, Asten Connected, Helferfest</v>
      </c>
      <c r="F16" s="221"/>
      <c r="G16" s="221"/>
      <c r="H16" s="221"/>
      <c r="K16" s="32" t="s">
        <v>63</v>
      </c>
      <c r="M16" s="67"/>
      <c r="N16" s="20"/>
      <c r="O16" s="231" t="s">
        <v>205</v>
      </c>
      <c r="P16" s="231"/>
      <c r="Q16" s="231"/>
      <c r="R16" s="231"/>
      <c r="S16" s="185"/>
    </row>
    <row r="17" spans="1:18" x14ac:dyDescent="0.25">
      <c r="A17" s="26" t="str">
        <f t="shared" si="3"/>
        <v>Drucker</v>
      </c>
      <c r="B17" s="26" t="str">
        <f t="shared" si="4"/>
        <v/>
      </c>
      <c r="C17" s="35" t="str">
        <f t="shared" si="5"/>
        <v/>
      </c>
      <c r="D17" s="60"/>
      <c r="E17" s="221" t="str">
        <f t="shared" si="6"/>
        <v/>
      </c>
      <c r="F17" s="221"/>
      <c r="G17" s="221"/>
      <c r="H17" s="221"/>
      <c r="K17" s="32" t="s">
        <v>130</v>
      </c>
      <c r="M17" s="67"/>
      <c r="N17" s="20"/>
      <c r="O17" s="231"/>
      <c r="P17" s="231"/>
      <c r="Q17" s="231"/>
      <c r="R17" s="231"/>
    </row>
    <row r="18" spans="1:18" x14ac:dyDescent="0.25">
      <c r="A18" s="26" t="str">
        <f t="shared" si="3"/>
        <v>sonst. Betriebsbedarf</v>
      </c>
      <c r="B18" s="26" t="str">
        <f t="shared" si="4"/>
        <v/>
      </c>
      <c r="C18" s="35" t="str">
        <f t="shared" si="5"/>
        <v/>
      </c>
      <c r="D18" s="60"/>
      <c r="E18" s="221" t="str">
        <f t="shared" si="6"/>
        <v/>
      </c>
      <c r="F18" s="221"/>
      <c r="G18" s="221"/>
      <c r="H18" s="221"/>
      <c r="K18" s="32" t="s">
        <v>104</v>
      </c>
      <c r="M18" s="67"/>
      <c r="N18" s="20"/>
      <c r="O18" s="231"/>
      <c r="P18" s="231"/>
      <c r="Q18" s="231"/>
      <c r="R18" s="231"/>
    </row>
    <row r="19" spans="1:18" x14ac:dyDescent="0.25">
      <c r="A19" s="26" t="str">
        <f t="shared" si="3"/>
        <v>?</v>
      </c>
      <c r="B19" s="26" t="str">
        <f t="shared" si="4"/>
        <v/>
      </c>
      <c r="C19" s="35" t="str">
        <f t="shared" si="5"/>
        <v/>
      </c>
      <c r="D19" s="60"/>
      <c r="E19" s="221" t="str">
        <f t="shared" si="6"/>
        <v/>
      </c>
      <c r="F19" s="221"/>
      <c r="G19" s="221"/>
      <c r="H19" s="221"/>
      <c r="K19" s="68" t="s">
        <v>264</v>
      </c>
      <c r="M19" s="67"/>
      <c r="N19" s="20"/>
      <c r="O19" s="231"/>
      <c r="P19" s="231"/>
      <c r="Q19" s="231"/>
      <c r="R19" s="231"/>
    </row>
    <row r="20" spans="1:18" x14ac:dyDescent="0.25">
      <c r="A20" s="26" t="str">
        <f t="shared" si="3"/>
        <v>?</v>
      </c>
      <c r="B20" s="26" t="str">
        <f t="shared" si="4"/>
        <v/>
      </c>
      <c r="C20" s="35" t="str">
        <f t="shared" si="5"/>
        <v/>
      </c>
      <c r="D20" s="60"/>
      <c r="E20" s="221" t="str">
        <f t="shared" si="6"/>
        <v/>
      </c>
      <c r="F20" s="221"/>
      <c r="G20" s="221"/>
      <c r="H20" s="221"/>
      <c r="K20" s="68" t="s">
        <v>264</v>
      </c>
      <c r="M20" s="67"/>
      <c r="N20" s="20"/>
      <c r="O20" s="231"/>
      <c r="P20" s="231"/>
      <c r="Q20" s="231"/>
      <c r="R20" s="231"/>
    </row>
    <row r="21" spans="1:18" x14ac:dyDescent="0.25">
      <c r="A21" s="26" t="str">
        <f t="shared" si="3"/>
        <v>?</v>
      </c>
      <c r="B21" s="26"/>
      <c r="C21" s="35"/>
      <c r="D21" s="60"/>
      <c r="E21" s="221" t="str">
        <f t="shared" ref="E21:E22" si="7">IF(O21="","",O21)</f>
        <v/>
      </c>
      <c r="F21" s="221"/>
      <c r="G21" s="221"/>
      <c r="H21" s="221"/>
      <c r="K21" s="68" t="s">
        <v>264</v>
      </c>
      <c r="M21" s="67"/>
      <c r="N21" s="20"/>
      <c r="O21" s="69"/>
      <c r="P21" s="69"/>
      <c r="Q21" s="69"/>
      <c r="R21" s="69"/>
    </row>
    <row r="22" spans="1:18" x14ac:dyDescent="0.25">
      <c r="A22" s="26" t="str">
        <f t="shared" si="3"/>
        <v>?</v>
      </c>
      <c r="B22" s="26"/>
      <c r="C22" s="35"/>
      <c r="D22" s="60"/>
      <c r="E22" s="221" t="str">
        <f t="shared" si="7"/>
        <v/>
      </c>
      <c r="F22" s="221"/>
      <c r="G22" s="221"/>
      <c r="H22" s="221"/>
      <c r="K22" s="68" t="s">
        <v>264</v>
      </c>
      <c r="M22" s="67"/>
      <c r="N22" s="20"/>
      <c r="O22" s="69"/>
      <c r="P22" s="69"/>
      <c r="Q22" s="69"/>
      <c r="R22" s="69"/>
    </row>
    <row r="23" spans="1:18" x14ac:dyDescent="0.25">
      <c r="A23" s="26" t="str">
        <f t="shared" si="3"/>
        <v>?</v>
      </c>
      <c r="B23" s="26" t="str">
        <f t="shared" si="4"/>
        <v/>
      </c>
      <c r="C23" s="35" t="str">
        <f t="shared" si="5"/>
        <v/>
      </c>
      <c r="D23" s="60"/>
      <c r="E23" s="221"/>
      <c r="F23" s="221"/>
      <c r="G23" s="221"/>
      <c r="H23" s="221"/>
      <c r="K23" s="68" t="s">
        <v>264</v>
      </c>
      <c r="M23" s="67"/>
      <c r="N23" s="20"/>
      <c r="O23" s="231"/>
      <c r="P23" s="231"/>
      <c r="Q23" s="231"/>
      <c r="R23" s="231"/>
    </row>
    <row r="24" spans="1:18" x14ac:dyDescent="0.25">
      <c r="A24" s="26" t="str">
        <f t="shared" si="3"/>
        <v>?</v>
      </c>
      <c r="B24" s="26" t="str">
        <f t="shared" si="4"/>
        <v/>
      </c>
      <c r="C24" s="35" t="str">
        <f t="shared" si="5"/>
        <v/>
      </c>
      <c r="D24" s="60"/>
      <c r="E24" s="221" t="str">
        <f t="shared" ref="E24" si="8">IF(O24="","",O24)</f>
        <v/>
      </c>
      <c r="F24" s="221"/>
      <c r="G24" s="221"/>
      <c r="H24" s="221"/>
      <c r="K24" s="68" t="s">
        <v>264</v>
      </c>
      <c r="M24" s="67"/>
      <c r="N24" s="20"/>
      <c r="O24" s="231"/>
      <c r="P24" s="231"/>
      <c r="Q24" s="231"/>
      <c r="R24" s="231"/>
    </row>
    <row r="25" spans="1:18" x14ac:dyDescent="0.25">
      <c r="A25" s="26" t="str">
        <f t="shared" si="3"/>
        <v>?</v>
      </c>
      <c r="B25" s="26" t="str">
        <f t="shared" si="4"/>
        <v/>
      </c>
      <c r="C25" s="35" t="str">
        <f t="shared" si="5"/>
        <v/>
      </c>
      <c r="D25" s="62"/>
      <c r="E25" s="221" t="str">
        <f t="shared" si="6"/>
        <v/>
      </c>
      <c r="F25" s="221"/>
      <c r="G25" s="221"/>
      <c r="H25" s="221"/>
      <c r="K25" s="68" t="s">
        <v>264</v>
      </c>
      <c r="M25" s="67"/>
      <c r="N25" s="58"/>
      <c r="O25" s="231"/>
      <c r="P25" s="231"/>
      <c r="Q25" s="231"/>
      <c r="R25" s="231"/>
    </row>
    <row r="26" spans="1:18" x14ac:dyDescent="0.25">
      <c r="A26" s="26" t="str">
        <f t="shared" si="3"/>
        <v>?</v>
      </c>
      <c r="B26" s="26" t="str">
        <f t="shared" si="4"/>
        <v/>
      </c>
      <c r="C26" s="35" t="str">
        <f t="shared" si="5"/>
        <v/>
      </c>
      <c r="D26" s="62"/>
      <c r="E26" s="221" t="str">
        <f t="shared" si="6"/>
        <v/>
      </c>
      <c r="F26" s="221"/>
      <c r="G26" s="221"/>
      <c r="H26" s="221"/>
      <c r="K26" s="68" t="s">
        <v>264</v>
      </c>
      <c r="M26" s="67"/>
      <c r="N26" s="58"/>
      <c r="O26" s="231"/>
      <c r="P26" s="231"/>
      <c r="Q26" s="231"/>
      <c r="R26" s="231"/>
    </row>
    <row r="27" spans="1:18" x14ac:dyDescent="0.25">
      <c r="A27" s="26" t="str">
        <f t="shared" si="3"/>
        <v>?</v>
      </c>
      <c r="B27" s="26" t="str">
        <f t="shared" si="4"/>
        <v/>
      </c>
      <c r="C27" s="35" t="str">
        <f t="shared" si="5"/>
        <v/>
      </c>
      <c r="D27" s="60"/>
      <c r="E27" s="221" t="str">
        <f t="shared" si="6"/>
        <v/>
      </c>
      <c r="F27" s="221"/>
      <c r="G27" s="221"/>
      <c r="H27" s="221"/>
      <c r="K27" s="68" t="s">
        <v>264</v>
      </c>
      <c r="M27" s="67"/>
      <c r="N27" s="20"/>
      <c r="O27" s="231"/>
      <c r="P27" s="231"/>
      <c r="Q27" s="231"/>
      <c r="R27" s="231"/>
    </row>
    <row r="28" spans="1:18" x14ac:dyDescent="0.25">
      <c r="A28" s="26" t="str">
        <f t="shared" si="3"/>
        <v/>
      </c>
      <c r="B28" s="26" t="str">
        <f t="shared" si="4"/>
        <v/>
      </c>
      <c r="C28" s="35" t="str">
        <f t="shared" si="5"/>
        <v/>
      </c>
      <c r="D28" s="60"/>
      <c r="E28" s="221" t="str">
        <f t="shared" si="6"/>
        <v/>
      </c>
      <c r="F28" s="221"/>
      <c r="G28" s="221"/>
      <c r="H28" s="221"/>
      <c r="K28" s="26"/>
      <c r="L28" s="26"/>
      <c r="M28" s="47"/>
      <c r="N28" s="60"/>
      <c r="O28" s="221"/>
      <c r="P28" s="221"/>
      <c r="Q28" s="221"/>
      <c r="R28" s="221"/>
    </row>
    <row r="29" spans="1:18" x14ac:dyDescent="0.25">
      <c r="A29" s="26" t="str">
        <f t="shared" si="3"/>
        <v/>
      </c>
      <c r="B29" s="26" t="str">
        <f t="shared" si="4"/>
        <v/>
      </c>
      <c r="C29" s="35" t="str">
        <f t="shared" si="5"/>
        <v/>
      </c>
      <c r="D29" s="60"/>
      <c r="E29" s="221" t="str">
        <f t="shared" si="6"/>
        <v/>
      </c>
      <c r="F29" s="221"/>
      <c r="G29" s="221"/>
      <c r="H29" s="221"/>
      <c r="K29" s="26"/>
      <c r="L29" s="26"/>
      <c r="M29" s="47"/>
      <c r="N29" s="60"/>
      <c r="O29" s="221"/>
      <c r="P29" s="221"/>
      <c r="Q29" s="221"/>
      <c r="R29" s="221"/>
    </row>
    <row r="30" spans="1:18" x14ac:dyDescent="0.25">
      <c r="A30" s="26" t="str">
        <f t="shared" si="3"/>
        <v>TD,Rektorat Dienstleist.</v>
      </c>
      <c r="B30" s="26" t="str">
        <f t="shared" si="4"/>
        <v/>
      </c>
      <c r="C30" s="35">
        <f t="shared" si="5"/>
        <v>4187</v>
      </c>
      <c r="D30" s="60"/>
      <c r="E30" s="221" t="str">
        <f t="shared" ref="E30" si="9">IF(O30="","",O30)</f>
        <v/>
      </c>
      <c r="F30" s="221"/>
      <c r="G30" s="221"/>
      <c r="H30" s="221"/>
      <c r="K30" s="172" t="s">
        <v>196</v>
      </c>
      <c r="L30" s="172"/>
      <c r="M30" s="157">
        <v>4187</v>
      </c>
      <c r="N30" s="61"/>
      <c r="O30" s="221"/>
      <c r="P30" s="221"/>
      <c r="Q30" s="221"/>
      <c r="R30" s="221"/>
    </row>
    <row r="31" spans="1:18" x14ac:dyDescent="0.25">
      <c r="A31" s="26"/>
      <c r="B31" s="26"/>
      <c r="C31" s="26"/>
      <c r="D31" s="60"/>
      <c r="E31" s="27" t="str">
        <f t="shared" ref="E31" si="10">IF(O31="","",O31)</f>
        <v/>
      </c>
      <c r="F31" s="27"/>
      <c r="G31" s="27"/>
      <c r="H31" s="27"/>
      <c r="N31" s="20"/>
      <c r="O31" s="19"/>
    </row>
    <row r="32" spans="1:18" x14ac:dyDescent="0.25">
      <c r="A32" s="26"/>
      <c r="B32" s="29" t="s">
        <v>96</v>
      </c>
      <c r="C32" s="36">
        <f>SUM(C5:C31)</f>
        <v>9337</v>
      </c>
      <c r="D32" s="60"/>
      <c r="E32" s="27" t="str">
        <f t="shared" ref="E32" si="11">IF(O32="","",O32)</f>
        <v/>
      </c>
      <c r="F32" s="27"/>
      <c r="G32" s="27"/>
      <c r="H32" s="27"/>
      <c r="L32" s="4"/>
      <c r="M32" s="16"/>
      <c r="N32" s="20"/>
      <c r="O32" s="19"/>
    </row>
    <row r="33" spans="1:15" x14ac:dyDescent="0.25">
      <c r="D33" s="20"/>
      <c r="E33" s="15"/>
      <c r="N33" s="20"/>
      <c r="O33" s="15"/>
    </row>
    <row r="34" spans="1:15" x14ac:dyDescent="0.25">
      <c r="A34" s="59" t="s">
        <v>37</v>
      </c>
      <c r="B34" s="59"/>
      <c r="C34" s="59"/>
      <c r="D34" s="59"/>
      <c r="E34" s="59"/>
      <c r="K34" s="59"/>
      <c r="L34" s="59"/>
      <c r="M34" s="59"/>
      <c r="N34" s="59"/>
      <c r="O34" s="59"/>
    </row>
    <row r="35" spans="1:15" x14ac:dyDescent="0.25">
      <c r="A35" s="59" t="s">
        <v>105</v>
      </c>
      <c r="B35" s="59"/>
      <c r="C35" s="59"/>
      <c r="D35" s="59"/>
      <c r="E35" s="59"/>
      <c r="K35" s="59"/>
      <c r="L35" s="59"/>
      <c r="M35" s="59"/>
      <c r="N35" s="59"/>
      <c r="O35" s="59"/>
    </row>
    <row r="36" spans="1:15" x14ac:dyDescent="0.25">
      <c r="A36" s="224"/>
      <c r="B36" s="224"/>
      <c r="C36" s="224"/>
      <c r="D36" s="224"/>
      <c r="E36" s="224"/>
      <c r="K36" s="224"/>
      <c r="L36" s="224"/>
      <c r="M36" s="224"/>
      <c r="N36" s="224"/>
      <c r="O36" s="224"/>
    </row>
    <row r="37" spans="1:15" x14ac:dyDescent="0.25">
      <c r="A37" s="224"/>
      <c r="B37" s="224"/>
      <c r="C37" s="224"/>
      <c r="D37" s="224"/>
      <c r="E37" s="224"/>
      <c r="K37" s="224"/>
      <c r="L37" s="224"/>
      <c r="M37" s="224"/>
      <c r="N37" s="224"/>
      <c r="O37" s="224"/>
    </row>
    <row r="38" spans="1:15" x14ac:dyDescent="0.25">
      <c r="D38" s="20"/>
      <c r="E38" s="15"/>
      <c r="N38" s="20"/>
      <c r="O38" s="15"/>
    </row>
    <row r="39" spans="1:15" x14ac:dyDescent="0.25">
      <c r="D39" s="20"/>
      <c r="E39" s="15"/>
      <c r="N39" s="20"/>
      <c r="O39" s="15"/>
    </row>
    <row r="40" spans="1:15" x14ac:dyDescent="0.25">
      <c r="D40" s="20"/>
      <c r="E40" s="15"/>
      <c r="N40" s="20"/>
      <c r="O40" s="15"/>
    </row>
    <row r="41" spans="1:15" x14ac:dyDescent="0.25">
      <c r="D41" s="20"/>
      <c r="E41" s="15"/>
      <c r="N41" s="20"/>
      <c r="O41" s="15"/>
    </row>
    <row r="42" spans="1:15" x14ac:dyDescent="0.25">
      <c r="D42" s="20"/>
      <c r="E42" s="15"/>
      <c r="N42" s="20"/>
      <c r="O42" s="15"/>
    </row>
    <row r="43" spans="1:15" x14ac:dyDescent="0.25">
      <c r="D43" s="20"/>
      <c r="E43" s="15"/>
      <c r="N43" s="20"/>
      <c r="O43" s="15"/>
    </row>
    <row r="44" spans="1:15" x14ac:dyDescent="0.25">
      <c r="D44" s="20"/>
      <c r="E44" s="15"/>
      <c r="N44" s="20"/>
      <c r="O44" s="15"/>
    </row>
    <row r="45" spans="1:15" x14ac:dyDescent="0.25">
      <c r="D45" s="20"/>
      <c r="E45" s="15"/>
      <c r="N45" s="20"/>
      <c r="O45" s="15"/>
    </row>
    <row r="46" spans="1:15" x14ac:dyDescent="0.25">
      <c r="D46" s="20"/>
      <c r="E46" s="15"/>
      <c r="N46" s="20"/>
      <c r="O46" s="15"/>
    </row>
    <row r="47" spans="1:15" x14ac:dyDescent="0.25">
      <c r="D47" s="20"/>
      <c r="E47" s="15"/>
      <c r="N47" s="20"/>
      <c r="O47" s="15"/>
    </row>
    <row r="48" spans="1:15" x14ac:dyDescent="0.25">
      <c r="D48" s="20"/>
      <c r="E48" s="15"/>
      <c r="N48" s="20"/>
      <c r="O48" s="15"/>
    </row>
  </sheetData>
  <mergeCells count="59">
    <mergeCell ref="A36:E36"/>
    <mergeCell ref="A37:E37"/>
    <mergeCell ref="A1:A2"/>
    <mergeCell ref="B1:C2"/>
    <mergeCell ref="D1:E2"/>
    <mergeCell ref="E5:H5"/>
    <mergeCell ref="E8:H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K1:K2"/>
    <mergeCell ref="L1:M2"/>
    <mergeCell ref="N1:O2"/>
    <mergeCell ref="K36:O36"/>
    <mergeCell ref="K37:O37"/>
    <mergeCell ref="O5:R5"/>
    <mergeCell ref="O30:R30"/>
    <mergeCell ref="O7:R7"/>
    <mergeCell ref="O8:R8"/>
    <mergeCell ref="O9:R9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O19:R19"/>
    <mergeCell ref="O26:R26"/>
    <mergeCell ref="O27:R27"/>
    <mergeCell ref="O28:R28"/>
    <mergeCell ref="O29:R29"/>
    <mergeCell ref="O20:R20"/>
    <mergeCell ref="O23:R23"/>
    <mergeCell ref="O24:R24"/>
    <mergeCell ref="O25:R25"/>
    <mergeCell ref="E20:H20"/>
    <mergeCell ref="E23:H23"/>
    <mergeCell ref="E24:H24"/>
    <mergeCell ref="E25:H25"/>
    <mergeCell ref="E6:H6"/>
    <mergeCell ref="E7:H7"/>
    <mergeCell ref="E18:H18"/>
    <mergeCell ref="E19:H19"/>
    <mergeCell ref="E21:H21"/>
    <mergeCell ref="E22:H22"/>
    <mergeCell ref="E26:H26"/>
    <mergeCell ref="E27:H27"/>
    <mergeCell ref="E28:H28"/>
    <mergeCell ref="E29:H29"/>
    <mergeCell ref="E30:H30"/>
  </mergeCells>
  <pageMargins left="0.70866141732283472" right="0" top="0" bottom="0" header="0.31496062992125984" footer="0.31496062992125984"/>
  <pageSetup paperSize="9" orientation="portrait" r:id="rId1"/>
  <ignoredErrors>
    <ignoredError sqref="A5:H5 A1:B1 D1 A6:H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T37"/>
  <sheetViews>
    <sheetView workbookViewId="0">
      <selection activeCell="S10" sqref="S10"/>
    </sheetView>
  </sheetViews>
  <sheetFormatPr baseColWidth="10" defaultRowHeight="15" x14ac:dyDescent="0.25"/>
  <cols>
    <col min="1" max="1" width="21.42578125" style="22" customWidth="1"/>
    <col min="2" max="2" width="11.42578125" style="22"/>
    <col min="3" max="3" width="11.42578125" style="15"/>
    <col min="4" max="4" width="6.7109375" style="22" customWidth="1"/>
    <col min="5" max="10" width="11.42578125" style="22"/>
    <col min="11" max="11" width="21.42578125" style="22" customWidth="1"/>
    <col min="12" max="12" width="11.42578125" style="22"/>
    <col min="13" max="13" width="11.42578125" style="15"/>
    <col min="14" max="14" width="6.7109375" style="22" customWidth="1"/>
    <col min="15" max="16384" width="11.42578125" style="22"/>
  </cols>
  <sheetData>
    <row r="1" spans="1:20" ht="14.45" customHeight="1" x14ac:dyDescent="0.25">
      <c r="A1" s="247" t="str">
        <f>IF(K1="","",K1)</f>
        <v>Verwaltung AStA</v>
      </c>
      <c r="B1" s="249" t="str">
        <f t="shared" ref="B1" si="0">IF(L1="","",L1)</f>
        <v>Schwenningen</v>
      </c>
      <c r="C1" s="250"/>
      <c r="D1" s="249" t="str">
        <f t="shared" ref="D1" si="1">IF(N1="","",N1)</f>
        <v>Anlage A 2</v>
      </c>
      <c r="E1" s="250"/>
      <c r="F1" s="61"/>
      <c r="G1" s="61"/>
      <c r="H1" s="61"/>
      <c r="I1" s="61"/>
      <c r="J1" s="61"/>
      <c r="K1" s="247" t="s">
        <v>152</v>
      </c>
      <c r="L1" s="249" t="s">
        <v>154</v>
      </c>
      <c r="M1" s="250"/>
      <c r="N1" s="253" t="s">
        <v>174</v>
      </c>
      <c r="O1" s="254"/>
      <c r="P1" s="61"/>
      <c r="Q1" s="61"/>
      <c r="R1" s="61"/>
    </row>
    <row r="2" spans="1:20" ht="14.45" customHeight="1" thickBot="1" x14ac:dyDescent="0.3">
      <c r="A2" s="248"/>
      <c r="B2" s="251"/>
      <c r="C2" s="252"/>
      <c r="D2" s="251"/>
      <c r="E2" s="252"/>
      <c r="F2" s="61"/>
      <c r="G2" s="61"/>
      <c r="H2" s="61"/>
      <c r="I2" s="61"/>
      <c r="J2" s="61"/>
      <c r="K2" s="248"/>
      <c r="L2" s="251"/>
      <c r="M2" s="252"/>
      <c r="N2" s="255"/>
      <c r="O2" s="256"/>
      <c r="P2" s="61"/>
      <c r="Q2" s="61"/>
      <c r="R2" s="61"/>
    </row>
    <row r="3" spans="1:20" x14ac:dyDescent="0.25">
      <c r="A3" s="61"/>
      <c r="B3" s="61"/>
      <c r="C3" s="35"/>
      <c r="D3" s="61"/>
      <c r="E3" s="61"/>
      <c r="F3" s="61"/>
      <c r="G3" s="61"/>
      <c r="H3" s="61"/>
      <c r="I3" s="61"/>
      <c r="J3" s="61"/>
      <c r="K3" s="61"/>
      <c r="L3" s="61"/>
      <c r="M3" s="35"/>
      <c r="N3" s="61"/>
      <c r="O3" s="61"/>
      <c r="P3" s="61"/>
      <c r="Q3" s="61"/>
      <c r="R3" s="61"/>
    </row>
    <row r="4" spans="1:20" x14ac:dyDescent="0.25">
      <c r="A4" s="61"/>
      <c r="B4" s="61"/>
      <c r="C4" s="35"/>
      <c r="D4" s="61"/>
      <c r="E4" s="61"/>
      <c r="F4" s="61"/>
      <c r="G4" s="61"/>
      <c r="H4" s="61"/>
      <c r="I4" s="61"/>
      <c r="J4" s="61"/>
      <c r="K4" s="61"/>
      <c r="L4" s="61"/>
      <c r="M4" s="35"/>
      <c r="N4" s="61"/>
      <c r="O4" s="61"/>
      <c r="P4" s="61"/>
      <c r="Q4" s="61"/>
      <c r="R4" s="61"/>
    </row>
    <row r="5" spans="1:20" x14ac:dyDescent="0.25">
      <c r="A5" s="26" t="str">
        <f t="shared" ref="A5:C6" si="2">IF(K5="","",K5)</f>
        <v>Reinigung</v>
      </c>
      <c r="B5" s="26" t="str">
        <f t="shared" si="2"/>
        <v/>
      </c>
      <c r="C5" s="35">
        <f t="shared" si="2"/>
        <v>300</v>
      </c>
      <c r="D5" s="61"/>
      <c r="E5" s="221" t="str">
        <f>IF(O5="","",O5)</f>
        <v>Reinigungsmittel, Besen, Tücher usw.</v>
      </c>
      <c r="F5" s="221"/>
      <c r="G5" s="221"/>
      <c r="H5" s="221"/>
      <c r="I5" s="2"/>
      <c r="J5" s="2"/>
      <c r="K5" s="32" t="s">
        <v>97</v>
      </c>
      <c r="L5" s="2"/>
      <c r="M5" s="67">
        <v>300</v>
      </c>
      <c r="O5" s="231" t="s">
        <v>156</v>
      </c>
      <c r="P5" s="231"/>
      <c r="Q5" s="231"/>
      <c r="R5" s="231"/>
    </row>
    <row r="6" spans="1:20" x14ac:dyDescent="0.25">
      <c r="A6" s="26" t="str">
        <f t="shared" si="2"/>
        <v>Magazinentnahmen</v>
      </c>
      <c r="B6" s="26" t="str">
        <f t="shared" si="2"/>
        <v/>
      </c>
      <c r="C6" s="35">
        <f t="shared" si="2"/>
        <v>200</v>
      </c>
      <c r="D6" s="61"/>
      <c r="E6" s="221" t="str">
        <f t="shared" ref="E6:E30" si="3">IF(O6="","",O6)</f>
        <v>Spülmittel etc.</v>
      </c>
      <c r="F6" s="221"/>
      <c r="G6" s="221"/>
      <c r="H6" s="221"/>
      <c r="I6" s="2"/>
      <c r="J6" s="2"/>
      <c r="K6" s="32" t="s">
        <v>195</v>
      </c>
      <c r="L6" s="2"/>
      <c r="M6" s="67">
        <v>200</v>
      </c>
      <c r="O6" s="186" t="s">
        <v>306</v>
      </c>
      <c r="P6" s="186"/>
      <c r="Q6" s="186"/>
      <c r="R6" s="186"/>
    </row>
    <row r="7" spans="1:20" x14ac:dyDescent="0.25">
      <c r="A7" s="26" t="str">
        <f t="shared" ref="A7:C30" si="4">IF(K7="","",K7)</f>
        <v>Beiträge</v>
      </c>
      <c r="B7" s="26" t="str">
        <f t="shared" si="4"/>
        <v/>
      </c>
      <c r="C7" s="35">
        <f t="shared" si="4"/>
        <v>200</v>
      </c>
      <c r="D7" s="60"/>
      <c r="E7" s="221" t="str">
        <f t="shared" si="3"/>
        <v/>
      </c>
      <c r="F7" s="221"/>
      <c r="G7" s="221"/>
      <c r="H7" s="221"/>
      <c r="I7" s="2"/>
      <c r="J7" s="2"/>
      <c r="K7" s="32" t="s">
        <v>98</v>
      </c>
      <c r="L7" s="2"/>
      <c r="M7" s="67">
        <v>200</v>
      </c>
      <c r="N7" s="20"/>
      <c r="O7" s="231"/>
      <c r="P7" s="231"/>
      <c r="Q7" s="231"/>
      <c r="R7" s="231"/>
    </row>
    <row r="8" spans="1:20" x14ac:dyDescent="0.25">
      <c r="A8" s="26" t="str">
        <f t="shared" si="4"/>
        <v>Startgeld Hochschulsp.</v>
      </c>
      <c r="B8" s="26" t="str">
        <f t="shared" si="4"/>
        <v/>
      </c>
      <c r="C8" s="35">
        <f t="shared" si="4"/>
        <v>150</v>
      </c>
      <c r="D8" s="60"/>
      <c r="E8" s="221" t="str">
        <f t="shared" si="3"/>
        <v>adh Startgelder</v>
      </c>
      <c r="F8" s="221"/>
      <c r="G8" s="221"/>
      <c r="H8" s="221"/>
      <c r="I8" s="2"/>
      <c r="J8" s="2"/>
      <c r="K8" s="32" t="s">
        <v>263</v>
      </c>
      <c r="L8" s="2"/>
      <c r="M8" s="67">
        <v>150</v>
      </c>
      <c r="N8" s="20"/>
      <c r="O8" s="231" t="s">
        <v>157</v>
      </c>
      <c r="P8" s="231"/>
      <c r="Q8" s="231"/>
      <c r="R8" s="231"/>
    </row>
    <row r="9" spans="1:20" x14ac:dyDescent="0.25">
      <c r="A9" s="26" t="str">
        <f t="shared" si="4"/>
        <v>Rep./Instandhaltung</v>
      </c>
      <c r="B9" s="26" t="str">
        <f t="shared" si="4"/>
        <v/>
      </c>
      <c r="C9" s="35">
        <f t="shared" si="4"/>
        <v>1500</v>
      </c>
      <c r="D9" s="60"/>
      <c r="E9" s="221" t="str">
        <f t="shared" si="3"/>
        <v>AStA Inventar, Spülmaschinen etc.</v>
      </c>
      <c r="F9" s="221"/>
      <c r="G9" s="221"/>
      <c r="H9" s="221"/>
      <c r="I9" s="2"/>
      <c r="J9" s="2"/>
      <c r="K9" s="32" t="s">
        <v>99</v>
      </c>
      <c r="L9" s="2"/>
      <c r="M9" s="67">
        <v>1500</v>
      </c>
      <c r="N9" s="20"/>
      <c r="O9" s="231" t="s">
        <v>158</v>
      </c>
      <c r="P9" s="231"/>
      <c r="Q9" s="231"/>
      <c r="R9" s="231"/>
    </row>
    <row r="10" spans="1:20" x14ac:dyDescent="0.25">
      <c r="A10" s="26" t="str">
        <f t="shared" si="4"/>
        <v>Repräsentation</v>
      </c>
      <c r="B10" s="26" t="str">
        <f t="shared" si="4"/>
        <v/>
      </c>
      <c r="C10" s="35">
        <f t="shared" si="4"/>
        <v>1000</v>
      </c>
      <c r="D10" s="61"/>
      <c r="E10" s="221" t="str">
        <f t="shared" si="3"/>
        <v>Hütten, TD-Frühstück, Eiszeit, Nikolaus</v>
      </c>
      <c r="F10" s="221"/>
      <c r="G10" s="221"/>
      <c r="H10" s="221"/>
      <c r="I10" s="2"/>
      <c r="J10" s="2"/>
      <c r="K10" s="32" t="s">
        <v>100</v>
      </c>
      <c r="L10" s="2"/>
      <c r="M10" s="67">
        <v>1000</v>
      </c>
      <c r="O10" s="231" t="s">
        <v>159</v>
      </c>
      <c r="P10" s="231"/>
      <c r="Q10" s="231"/>
      <c r="R10" s="231"/>
      <c r="T10" s="295"/>
    </row>
    <row r="11" spans="1:20" x14ac:dyDescent="0.25">
      <c r="A11" s="26" t="str">
        <f t="shared" si="4"/>
        <v>Bewirtung</v>
      </c>
      <c r="B11" s="26" t="str">
        <f t="shared" si="4"/>
        <v/>
      </c>
      <c r="C11" s="35">
        <f t="shared" si="4"/>
        <v>2000</v>
      </c>
      <c r="D11" s="60"/>
      <c r="E11" s="221" t="str">
        <f t="shared" si="3"/>
        <v>Taschen packen, Ersti-Begrüßung, Ersti-Frühstück</v>
      </c>
      <c r="F11" s="221"/>
      <c r="G11" s="221"/>
      <c r="H11" s="221"/>
      <c r="I11" s="2"/>
      <c r="J11" s="2"/>
      <c r="K11" s="32" t="s">
        <v>101</v>
      </c>
      <c r="L11" s="2"/>
      <c r="M11" s="67">
        <v>2000</v>
      </c>
      <c r="N11" s="20"/>
      <c r="O11" s="231" t="s">
        <v>160</v>
      </c>
      <c r="P11" s="231"/>
      <c r="Q11" s="231"/>
      <c r="R11" s="231"/>
    </row>
    <row r="12" spans="1:20" x14ac:dyDescent="0.25">
      <c r="A12" s="26" t="str">
        <f t="shared" si="4"/>
        <v>Reisekosten</v>
      </c>
      <c r="B12" s="26" t="str">
        <f t="shared" si="4"/>
        <v/>
      </c>
      <c r="C12" s="35">
        <f t="shared" si="4"/>
        <v>200</v>
      </c>
      <c r="D12" s="60"/>
      <c r="E12" s="221" t="str">
        <f t="shared" si="3"/>
        <v>Hütten, Einkauf etc.</v>
      </c>
      <c r="F12" s="221"/>
      <c r="G12" s="221"/>
      <c r="H12" s="221"/>
      <c r="I12" s="2"/>
      <c r="J12" s="2"/>
      <c r="K12" s="32" t="s">
        <v>74</v>
      </c>
      <c r="L12" s="2"/>
      <c r="M12" s="67">
        <v>200</v>
      </c>
      <c r="N12" s="20"/>
      <c r="O12" s="231" t="s">
        <v>161</v>
      </c>
      <c r="P12" s="231"/>
      <c r="Q12" s="231"/>
      <c r="R12" s="231"/>
    </row>
    <row r="13" spans="1:20" x14ac:dyDescent="0.25">
      <c r="A13" s="26" t="str">
        <f t="shared" si="4"/>
        <v>Büromaterial</v>
      </c>
      <c r="B13" s="26" t="str">
        <f t="shared" si="4"/>
        <v/>
      </c>
      <c r="C13" s="35">
        <f t="shared" si="4"/>
        <v>1500</v>
      </c>
      <c r="D13" s="60"/>
      <c r="E13" s="221" t="str">
        <f t="shared" si="3"/>
        <v>Büromaterial, Druckerpapier</v>
      </c>
      <c r="F13" s="221"/>
      <c r="G13" s="221"/>
      <c r="H13" s="221"/>
      <c r="I13" s="2"/>
      <c r="J13" s="2"/>
      <c r="K13" s="32" t="s">
        <v>166</v>
      </c>
      <c r="L13" s="2"/>
      <c r="M13" s="67">
        <v>1500</v>
      </c>
      <c r="N13" s="20"/>
      <c r="O13" s="231" t="s">
        <v>162</v>
      </c>
      <c r="P13" s="231"/>
      <c r="Q13" s="231"/>
      <c r="R13" s="231"/>
      <c r="S13" s="188"/>
    </row>
    <row r="14" spans="1:20" x14ac:dyDescent="0.25">
      <c r="A14" s="26" t="str">
        <f t="shared" si="4"/>
        <v>Verbrauchsmaterial</v>
      </c>
      <c r="B14" s="26" t="str">
        <f t="shared" si="4"/>
        <v/>
      </c>
      <c r="C14" s="35">
        <f t="shared" si="4"/>
        <v>500</v>
      </c>
      <c r="D14" s="60"/>
      <c r="E14" s="221" t="str">
        <f t="shared" si="3"/>
        <v>Plakate</v>
      </c>
      <c r="F14" s="221"/>
      <c r="G14" s="221"/>
      <c r="H14" s="221"/>
      <c r="I14" s="2"/>
      <c r="J14" s="2"/>
      <c r="K14" s="32" t="s">
        <v>102</v>
      </c>
      <c r="L14" s="2"/>
      <c r="M14" s="67">
        <v>500</v>
      </c>
      <c r="N14" s="20"/>
      <c r="O14" s="231" t="s">
        <v>204</v>
      </c>
      <c r="P14" s="231"/>
      <c r="Q14" s="231"/>
      <c r="R14" s="231"/>
    </row>
    <row r="15" spans="1:20" x14ac:dyDescent="0.25">
      <c r="A15" s="26" t="str">
        <f t="shared" si="4"/>
        <v>Dekoration</v>
      </c>
      <c r="B15" s="26" t="str">
        <f t="shared" si="4"/>
        <v/>
      </c>
      <c r="C15" s="35">
        <f t="shared" si="4"/>
        <v>800</v>
      </c>
      <c r="D15" s="60"/>
      <c r="E15" s="221" t="str">
        <f t="shared" si="3"/>
        <v>Raumausstattung</v>
      </c>
      <c r="F15" s="221"/>
      <c r="G15" s="221"/>
      <c r="H15" s="221"/>
      <c r="I15" s="2"/>
      <c r="J15" s="2"/>
      <c r="K15" s="32" t="s">
        <v>103</v>
      </c>
      <c r="L15" s="2"/>
      <c r="M15" s="67">
        <v>800</v>
      </c>
      <c r="N15" s="20"/>
      <c r="O15" s="231" t="s">
        <v>163</v>
      </c>
      <c r="P15" s="231"/>
      <c r="Q15" s="231"/>
      <c r="R15" s="231"/>
    </row>
    <row r="16" spans="1:20" x14ac:dyDescent="0.25">
      <c r="A16" s="26" t="str">
        <f t="shared" si="4"/>
        <v>Veranstaltungen</v>
      </c>
      <c r="B16" s="26" t="str">
        <f t="shared" si="4"/>
        <v/>
      </c>
      <c r="C16" s="35">
        <f t="shared" si="4"/>
        <v>1600</v>
      </c>
      <c r="D16" s="60"/>
      <c r="E16" s="221" t="str">
        <f t="shared" si="3"/>
        <v>2xTeambuilding, Asten Connected, Helferfest</v>
      </c>
      <c r="F16" s="221"/>
      <c r="G16" s="221"/>
      <c r="H16" s="221"/>
      <c r="I16" s="2"/>
      <c r="J16" s="2"/>
      <c r="K16" s="32" t="s">
        <v>63</v>
      </c>
      <c r="L16" s="2"/>
      <c r="M16" s="67">
        <v>1600</v>
      </c>
      <c r="N16" s="20"/>
      <c r="O16" s="231" t="s">
        <v>205</v>
      </c>
      <c r="P16" s="231"/>
      <c r="Q16" s="231"/>
      <c r="R16" s="231"/>
    </row>
    <row r="17" spans="1:19" x14ac:dyDescent="0.25">
      <c r="A17" s="26" t="str">
        <f t="shared" si="4"/>
        <v>Drucker</v>
      </c>
      <c r="B17" s="26" t="str">
        <f t="shared" si="4"/>
        <v/>
      </c>
      <c r="C17" s="47" t="str">
        <f t="shared" si="4"/>
        <v/>
      </c>
      <c r="D17" s="60"/>
      <c r="E17" s="221" t="str">
        <f t="shared" si="3"/>
        <v/>
      </c>
      <c r="F17" s="221"/>
      <c r="G17" s="221"/>
      <c r="H17" s="221"/>
      <c r="I17" s="2"/>
      <c r="J17" s="2"/>
      <c r="K17" s="32" t="s">
        <v>130</v>
      </c>
      <c r="L17" s="2"/>
      <c r="M17" s="156"/>
      <c r="N17" s="20"/>
      <c r="O17" s="231"/>
      <c r="P17" s="231"/>
      <c r="Q17" s="231"/>
      <c r="R17" s="231"/>
      <c r="S17" s="188">
        <v>1500</v>
      </c>
    </row>
    <row r="18" spans="1:19" x14ac:dyDescent="0.25">
      <c r="A18" s="26" t="str">
        <f t="shared" si="4"/>
        <v>sonst. Betriebsbedarf</v>
      </c>
      <c r="B18" s="26" t="str">
        <f t="shared" si="4"/>
        <v/>
      </c>
      <c r="C18" s="35">
        <f t="shared" si="4"/>
        <v>300</v>
      </c>
      <c r="D18" s="60"/>
      <c r="E18" s="221" t="str">
        <f t="shared" si="3"/>
        <v/>
      </c>
      <c r="F18" s="221"/>
      <c r="G18" s="221"/>
      <c r="H18" s="221"/>
      <c r="I18" s="2"/>
      <c r="J18" s="2"/>
      <c r="K18" s="32" t="s">
        <v>104</v>
      </c>
      <c r="L18" s="2"/>
      <c r="M18" s="67">
        <v>300</v>
      </c>
      <c r="N18" s="20"/>
      <c r="O18" s="231"/>
      <c r="P18" s="231"/>
      <c r="Q18" s="231"/>
      <c r="R18" s="231"/>
    </row>
    <row r="19" spans="1:19" x14ac:dyDescent="0.25">
      <c r="A19" s="26" t="str">
        <f t="shared" si="4"/>
        <v>?</v>
      </c>
      <c r="B19" s="26" t="str">
        <f t="shared" si="4"/>
        <v/>
      </c>
      <c r="C19" s="35" t="str">
        <f t="shared" si="4"/>
        <v/>
      </c>
      <c r="D19" s="60"/>
      <c r="E19" s="221" t="str">
        <f t="shared" si="3"/>
        <v/>
      </c>
      <c r="F19" s="221"/>
      <c r="G19" s="221"/>
      <c r="H19" s="221"/>
      <c r="I19" s="2"/>
      <c r="J19" s="2"/>
      <c r="K19" s="68" t="s">
        <v>264</v>
      </c>
      <c r="L19" s="2"/>
      <c r="M19" s="67"/>
      <c r="N19" s="20"/>
      <c r="O19" s="231"/>
      <c r="P19" s="231"/>
      <c r="Q19" s="231"/>
      <c r="R19" s="231"/>
    </row>
    <row r="20" spans="1:19" x14ac:dyDescent="0.25">
      <c r="A20" s="26" t="str">
        <f t="shared" si="4"/>
        <v>?</v>
      </c>
      <c r="B20" s="26" t="str">
        <f t="shared" si="4"/>
        <v/>
      </c>
      <c r="C20" s="35" t="str">
        <f t="shared" si="4"/>
        <v/>
      </c>
      <c r="D20" s="60"/>
      <c r="E20" s="221" t="str">
        <f t="shared" si="3"/>
        <v/>
      </c>
      <c r="F20" s="221"/>
      <c r="G20" s="221"/>
      <c r="H20" s="221"/>
      <c r="I20" s="2"/>
      <c r="J20" s="2"/>
      <c r="K20" s="68" t="s">
        <v>264</v>
      </c>
      <c r="L20" s="2"/>
      <c r="M20" s="67"/>
      <c r="N20" s="20"/>
      <c r="O20" s="231"/>
      <c r="P20" s="231"/>
      <c r="Q20" s="231"/>
      <c r="R20" s="231"/>
    </row>
    <row r="21" spans="1:19" x14ac:dyDescent="0.25">
      <c r="A21" s="26" t="str">
        <f t="shared" si="4"/>
        <v>?</v>
      </c>
      <c r="B21" s="26"/>
      <c r="C21" s="35"/>
      <c r="D21" s="60"/>
      <c r="E21" s="31"/>
      <c r="F21" s="31"/>
      <c r="G21" s="31"/>
      <c r="H21" s="31"/>
      <c r="I21" s="2"/>
      <c r="J21" s="2"/>
      <c r="K21" s="68" t="s">
        <v>264</v>
      </c>
      <c r="L21" s="2"/>
      <c r="M21" s="67"/>
      <c r="N21" s="20"/>
      <c r="O21" s="69"/>
      <c r="P21" s="69"/>
      <c r="Q21" s="69"/>
      <c r="R21" s="69"/>
    </row>
    <row r="22" spans="1:19" x14ac:dyDescent="0.25">
      <c r="A22" s="26" t="str">
        <f t="shared" si="4"/>
        <v>?</v>
      </c>
      <c r="B22" s="26"/>
      <c r="C22" s="35"/>
      <c r="D22" s="60"/>
      <c r="E22" s="31"/>
      <c r="F22" s="31"/>
      <c r="G22" s="31"/>
      <c r="H22" s="31"/>
      <c r="I22" s="2"/>
      <c r="J22" s="2"/>
      <c r="K22" s="68" t="s">
        <v>264</v>
      </c>
      <c r="L22" s="2"/>
      <c r="M22" s="67"/>
      <c r="N22" s="20"/>
      <c r="O22" s="69"/>
      <c r="P22" s="69"/>
      <c r="Q22" s="69"/>
      <c r="R22" s="69"/>
    </row>
    <row r="23" spans="1:19" x14ac:dyDescent="0.25">
      <c r="A23" s="26" t="str">
        <f t="shared" si="4"/>
        <v>?</v>
      </c>
      <c r="B23" s="26" t="str">
        <f t="shared" si="4"/>
        <v/>
      </c>
      <c r="C23" s="35" t="str">
        <f t="shared" si="4"/>
        <v/>
      </c>
      <c r="D23" s="60"/>
      <c r="E23" s="221" t="str">
        <f t="shared" si="3"/>
        <v/>
      </c>
      <c r="F23" s="221"/>
      <c r="G23" s="221"/>
      <c r="H23" s="221"/>
      <c r="I23" s="2"/>
      <c r="J23" s="2"/>
      <c r="K23" s="68" t="s">
        <v>264</v>
      </c>
      <c r="L23" s="2"/>
      <c r="M23" s="67"/>
      <c r="N23" s="20"/>
      <c r="O23" s="231"/>
      <c r="P23" s="231"/>
      <c r="Q23" s="231"/>
      <c r="R23" s="231"/>
    </row>
    <row r="24" spans="1:19" x14ac:dyDescent="0.25">
      <c r="A24" s="26" t="str">
        <f t="shared" si="4"/>
        <v>?</v>
      </c>
      <c r="B24" s="26" t="str">
        <f t="shared" si="4"/>
        <v/>
      </c>
      <c r="C24" s="35" t="str">
        <f t="shared" si="4"/>
        <v/>
      </c>
      <c r="D24" s="60"/>
      <c r="E24" s="221" t="str">
        <f t="shared" si="3"/>
        <v/>
      </c>
      <c r="F24" s="221"/>
      <c r="G24" s="221"/>
      <c r="H24" s="221"/>
      <c r="I24" s="2"/>
      <c r="J24" s="2"/>
      <c r="K24" s="68" t="s">
        <v>264</v>
      </c>
      <c r="L24" s="2"/>
      <c r="M24" s="67"/>
      <c r="N24" s="20"/>
      <c r="O24" s="231"/>
      <c r="P24" s="231"/>
      <c r="Q24" s="231"/>
      <c r="R24" s="231"/>
    </row>
    <row r="25" spans="1:19" x14ac:dyDescent="0.25">
      <c r="A25" s="26" t="str">
        <f t="shared" si="4"/>
        <v>?</v>
      </c>
      <c r="B25" s="26" t="str">
        <f t="shared" si="4"/>
        <v/>
      </c>
      <c r="C25" s="35" t="str">
        <f t="shared" si="4"/>
        <v/>
      </c>
      <c r="D25" s="62"/>
      <c r="E25" s="221" t="str">
        <f t="shared" si="3"/>
        <v/>
      </c>
      <c r="F25" s="221"/>
      <c r="G25" s="221"/>
      <c r="H25" s="221"/>
      <c r="I25" s="2"/>
      <c r="J25" s="2"/>
      <c r="K25" s="68" t="s">
        <v>264</v>
      </c>
      <c r="L25" s="2"/>
      <c r="M25" s="67"/>
      <c r="N25" s="58"/>
      <c r="O25" s="231"/>
      <c r="P25" s="231"/>
      <c r="Q25" s="231"/>
      <c r="R25" s="231"/>
    </row>
    <row r="26" spans="1:19" x14ac:dyDescent="0.25">
      <c r="A26" s="26" t="str">
        <f t="shared" si="4"/>
        <v>?</v>
      </c>
      <c r="B26" s="26" t="str">
        <f t="shared" si="4"/>
        <v/>
      </c>
      <c r="C26" s="35" t="str">
        <f t="shared" si="4"/>
        <v/>
      </c>
      <c r="D26" s="62"/>
      <c r="E26" s="221" t="str">
        <f t="shared" si="3"/>
        <v/>
      </c>
      <c r="F26" s="221"/>
      <c r="G26" s="221"/>
      <c r="H26" s="221"/>
      <c r="I26" s="2"/>
      <c r="J26" s="2"/>
      <c r="K26" s="68" t="s">
        <v>264</v>
      </c>
      <c r="L26" s="2"/>
      <c r="M26" s="67"/>
      <c r="N26" s="58"/>
      <c r="O26" s="231"/>
      <c r="P26" s="231"/>
      <c r="Q26" s="231"/>
      <c r="R26" s="231"/>
    </row>
    <row r="27" spans="1:19" x14ac:dyDescent="0.25">
      <c r="A27" s="26" t="str">
        <f t="shared" si="4"/>
        <v>?</v>
      </c>
      <c r="B27" s="26" t="str">
        <f t="shared" si="4"/>
        <v/>
      </c>
      <c r="C27" s="35" t="str">
        <f t="shared" si="4"/>
        <v/>
      </c>
      <c r="D27" s="60"/>
      <c r="E27" s="221" t="str">
        <f t="shared" si="3"/>
        <v/>
      </c>
      <c r="F27" s="221"/>
      <c r="G27" s="221"/>
      <c r="H27" s="221"/>
      <c r="I27" s="2"/>
      <c r="J27" s="2"/>
      <c r="K27" s="68" t="s">
        <v>264</v>
      </c>
      <c r="L27" s="2"/>
      <c r="M27" s="67"/>
      <c r="N27" s="20"/>
      <c r="O27" s="231"/>
      <c r="P27" s="231"/>
      <c r="Q27" s="231"/>
      <c r="R27" s="231"/>
    </row>
    <row r="28" spans="1:19" x14ac:dyDescent="0.25">
      <c r="A28" s="26" t="str">
        <f t="shared" si="4"/>
        <v/>
      </c>
      <c r="B28" s="26" t="str">
        <f t="shared" si="4"/>
        <v/>
      </c>
      <c r="C28" s="35" t="str">
        <f t="shared" si="4"/>
        <v/>
      </c>
      <c r="D28" s="60"/>
      <c r="E28" s="221" t="str">
        <f t="shared" si="3"/>
        <v/>
      </c>
      <c r="F28" s="221"/>
      <c r="G28" s="221"/>
      <c r="H28" s="221"/>
      <c r="I28" s="2"/>
      <c r="J28" s="2"/>
      <c r="K28" s="26"/>
      <c r="L28" s="26"/>
      <c r="M28" s="47"/>
      <c r="N28" s="60"/>
      <c r="O28" s="221"/>
      <c r="P28" s="221"/>
      <c r="Q28" s="221"/>
      <c r="R28" s="221"/>
    </row>
    <row r="29" spans="1:19" x14ac:dyDescent="0.25">
      <c r="A29" s="26" t="str">
        <f t="shared" si="4"/>
        <v/>
      </c>
      <c r="B29" s="26" t="str">
        <f t="shared" si="4"/>
        <v/>
      </c>
      <c r="C29" s="35" t="str">
        <f t="shared" si="4"/>
        <v/>
      </c>
      <c r="D29" s="60"/>
      <c r="E29" s="221" t="str">
        <f t="shared" si="3"/>
        <v/>
      </c>
      <c r="F29" s="221"/>
      <c r="G29" s="221"/>
      <c r="H29" s="221"/>
      <c r="I29" s="2"/>
      <c r="J29" s="2"/>
      <c r="K29" s="26"/>
      <c r="L29" s="26"/>
      <c r="M29" s="47"/>
      <c r="N29" s="60"/>
      <c r="O29" s="221"/>
      <c r="P29" s="221"/>
      <c r="Q29" s="221"/>
      <c r="R29" s="221"/>
    </row>
    <row r="30" spans="1:19" x14ac:dyDescent="0.25">
      <c r="A30" s="26" t="str">
        <f t="shared" si="4"/>
        <v>TD,Rektorat Dienstleist.</v>
      </c>
      <c r="B30" s="26" t="str">
        <f t="shared" si="4"/>
        <v/>
      </c>
      <c r="C30" s="35">
        <f t="shared" si="4"/>
        <v>2520</v>
      </c>
      <c r="D30" s="60"/>
      <c r="E30" s="221" t="str">
        <f t="shared" si="3"/>
        <v/>
      </c>
      <c r="F30" s="221"/>
      <c r="G30" s="221"/>
      <c r="H30" s="221"/>
      <c r="I30" s="2"/>
      <c r="J30" s="2"/>
      <c r="K30" s="172" t="s">
        <v>196</v>
      </c>
      <c r="L30" s="172"/>
      <c r="M30" s="157">
        <v>2520</v>
      </c>
      <c r="N30" s="61"/>
      <c r="O30" s="221"/>
      <c r="P30" s="221"/>
      <c r="Q30" s="221"/>
      <c r="R30" s="221"/>
    </row>
    <row r="31" spans="1:19" x14ac:dyDescent="0.25">
      <c r="A31" s="61"/>
      <c r="B31" s="61"/>
      <c r="C31" s="35"/>
      <c r="D31" s="61"/>
      <c r="E31" s="65"/>
      <c r="F31" s="61"/>
      <c r="G31" s="61"/>
      <c r="H31" s="61"/>
      <c r="O31" s="63"/>
    </row>
    <row r="32" spans="1:19" x14ac:dyDescent="0.25">
      <c r="A32" s="61"/>
      <c r="B32" s="66" t="s">
        <v>96</v>
      </c>
      <c r="C32" s="36">
        <f>SUM(C5:C31)</f>
        <v>12770</v>
      </c>
      <c r="D32" s="61"/>
      <c r="E32" s="65"/>
      <c r="F32" s="61"/>
      <c r="G32" s="61"/>
      <c r="H32" s="61"/>
      <c r="L32" s="64"/>
      <c r="M32" s="16"/>
      <c r="O32" s="63"/>
    </row>
    <row r="33" spans="1:15" x14ac:dyDescent="0.25">
      <c r="E33" s="63"/>
      <c r="O33" s="63"/>
    </row>
    <row r="34" spans="1:15" x14ac:dyDescent="0.25">
      <c r="A34" s="246" t="s">
        <v>37</v>
      </c>
      <c r="B34" s="246"/>
      <c r="C34" s="246"/>
      <c r="D34" s="246"/>
      <c r="E34" s="246"/>
      <c r="K34" s="246"/>
      <c r="L34" s="246"/>
      <c r="M34" s="246"/>
      <c r="N34" s="246"/>
      <c r="O34" s="246"/>
    </row>
    <row r="35" spans="1:15" x14ac:dyDescent="0.25">
      <c r="A35" s="246" t="s">
        <v>105</v>
      </c>
      <c r="B35" s="246"/>
      <c r="C35" s="246"/>
      <c r="D35" s="246"/>
      <c r="E35" s="246"/>
      <c r="K35" s="246"/>
      <c r="L35" s="246"/>
      <c r="M35" s="246"/>
      <c r="N35" s="246"/>
      <c r="O35" s="246"/>
    </row>
    <row r="36" spans="1:15" x14ac:dyDescent="0.25">
      <c r="A36" s="246"/>
      <c r="B36" s="246"/>
      <c r="C36" s="246"/>
      <c r="D36" s="246"/>
      <c r="E36" s="246"/>
      <c r="K36" s="246"/>
      <c r="L36" s="246"/>
      <c r="M36" s="246"/>
      <c r="N36" s="246"/>
      <c r="O36" s="246"/>
    </row>
    <row r="37" spans="1:15" x14ac:dyDescent="0.25">
      <c r="A37" s="246"/>
      <c r="B37" s="246"/>
      <c r="C37" s="246"/>
      <c r="D37" s="246"/>
      <c r="E37" s="246"/>
      <c r="K37" s="246"/>
      <c r="L37" s="246"/>
      <c r="M37" s="246"/>
      <c r="N37" s="246"/>
      <c r="O37" s="246"/>
    </row>
  </sheetData>
  <mergeCells count="61">
    <mergeCell ref="A37:E37"/>
    <mergeCell ref="A1:A2"/>
    <mergeCell ref="B1:C2"/>
    <mergeCell ref="D1:E2"/>
    <mergeCell ref="E19:H19"/>
    <mergeCell ref="E20:H20"/>
    <mergeCell ref="E23:H23"/>
    <mergeCell ref="E24:H24"/>
    <mergeCell ref="E25:H25"/>
    <mergeCell ref="E26:H26"/>
    <mergeCell ref="E27:H27"/>
    <mergeCell ref="E15:H15"/>
    <mergeCell ref="E16:H16"/>
    <mergeCell ref="E17:H17"/>
    <mergeCell ref="E18:H18"/>
    <mergeCell ref="A34:E34"/>
    <mergeCell ref="K1:K2"/>
    <mergeCell ref="L1:M2"/>
    <mergeCell ref="N1:O2"/>
    <mergeCell ref="K34:O34"/>
    <mergeCell ref="K35:O35"/>
    <mergeCell ref="O19:R19"/>
    <mergeCell ref="O20:R20"/>
    <mergeCell ref="O23:R23"/>
    <mergeCell ref="O24:R24"/>
    <mergeCell ref="O25:R25"/>
    <mergeCell ref="O26:R26"/>
    <mergeCell ref="O27:R27"/>
    <mergeCell ref="O28:R28"/>
    <mergeCell ref="O29:R29"/>
    <mergeCell ref="K37:O37"/>
    <mergeCell ref="O5:R5"/>
    <mergeCell ref="O7:R7"/>
    <mergeCell ref="O8:R8"/>
    <mergeCell ref="O9:R9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K36:O36"/>
    <mergeCell ref="O30:R30"/>
    <mergeCell ref="A35:E35"/>
    <mergeCell ref="A36:E36"/>
    <mergeCell ref="E28:H28"/>
    <mergeCell ref="E29:H29"/>
    <mergeCell ref="E30:H30"/>
    <mergeCell ref="E10:H10"/>
    <mergeCell ref="E11:H11"/>
    <mergeCell ref="E12:H12"/>
    <mergeCell ref="E13:H13"/>
    <mergeCell ref="E14:H14"/>
    <mergeCell ref="E5:H5"/>
    <mergeCell ref="E6:H6"/>
    <mergeCell ref="E7:H7"/>
    <mergeCell ref="E8:H8"/>
    <mergeCell ref="E9:H9"/>
  </mergeCells>
  <pageMargins left="0.70866141732283472" right="0" top="0" bottom="0" header="0.31496062992125984" footer="0.31496062992125984"/>
  <pageSetup paperSize="9" orientation="portrait" r:id="rId1"/>
  <ignoredErrors>
    <ignoredError sqref="A1:R4 A31:R31 A36:R36 A34:J35 P34:R35 A33:R33 A32:K32 N32:R32 A5:H3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T37"/>
  <sheetViews>
    <sheetView workbookViewId="0">
      <selection activeCell="S21" sqref="S21"/>
    </sheetView>
  </sheetViews>
  <sheetFormatPr baseColWidth="10" defaultRowHeight="15" x14ac:dyDescent="0.25"/>
  <cols>
    <col min="1" max="1" width="21.42578125" style="22" customWidth="1"/>
    <col min="2" max="3" width="11.42578125" style="22"/>
    <col min="4" max="4" width="6.7109375" style="22" customWidth="1"/>
    <col min="5" max="10" width="11.42578125" style="22"/>
    <col min="11" max="11" width="21.42578125" style="22" customWidth="1"/>
    <col min="12" max="13" width="11.42578125" style="22"/>
    <col min="14" max="14" width="6.7109375" style="22" customWidth="1"/>
    <col min="15" max="16384" width="11.42578125" style="22"/>
  </cols>
  <sheetData>
    <row r="1" spans="1:20" ht="14.45" customHeight="1" x14ac:dyDescent="0.25">
      <c r="A1" s="247" t="str">
        <f>IF(K1="","",K1)</f>
        <v>Verwaltung AStA</v>
      </c>
      <c r="B1" s="249" t="str">
        <f t="shared" ref="B1" si="0">IF(L1="","",L1)</f>
        <v>Tuttlingen</v>
      </c>
      <c r="C1" s="250"/>
      <c r="D1" s="249" t="str">
        <f t="shared" ref="D1" si="1">IF(N1="","",N1)</f>
        <v>Anlage A 3</v>
      </c>
      <c r="E1" s="250"/>
      <c r="F1" s="61"/>
      <c r="G1" s="61"/>
      <c r="H1" s="61"/>
      <c r="I1" s="61"/>
      <c r="J1" s="61"/>
      <c r="K1" s="247" t="s">
        <v>152</v>
      </c>
      <c r="L1" s="249" t="s">
        <v>155</v>
      </c>
      <c r="M1" s="250"/>
      <c r="N1" s="253" t="s">
        <v>175</v>
      </c>
      <c r="O1" s="254"/>
      <c r="P1" s="61"/>
      <c r="Q1" s="61"/>
      <c r="R1" s="61"/>
    </row>
    <row r="2" spans="1:20" ht="14.45" customHeight="1" thickBot="1" x14ac:dyDescent="0.3">
      <c r="A2" s="248"/>
      <c r="B2" s="251"/>
      <c r="C2" s="252"/>
      <c r="D2" s="251"/>
      <c r="E2" s="252"/>
      <c r="F2" s="61"/>
      <c r="G2" s="61"/>
      <c r="H2" s="61"/>
      <c r="I2" s="61"/>
      <c r="J2" s="61"/>
      <c r="K2" s="248"/>
      <c r="L2" s="251"/>
      <c r="M2" s="252"/>
      <c r="N2" s="255"/>
      <c r="O2" s="256"/>
      <c r="P2" s="61"/>
      <c r="Q2" s="61"/>
      <c r="R2" s="61"/>
    </row>
    <row r="3" spans="1:20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0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20" x14ac:dyDescent="0.25">
      <c r="A5" s="61" t="str">
        <f t="shared" ref="A5:C6" si="2">IF(K5="","",K5)</f>
        <v>Reinigung</v>
      </c>
      <c r="B5" s="61" t="str">
        <f t="shared" si="2"/>
        <v/>
      </c>
      <c r="C5" s="61">
        <f t="shared" si="2"/>
        <v>150</v>
      </c>
      <c r="D5" s="61"/>
      <c r="E5" s="257" t="str">
        <f>IF(O5="","",O5)</f>
        <v>Reinigungsmittel, Besen, Tücher usw.</v>
      </c>
      <c r="F5" s="257"/>
      <c r="G5" s="257"/>
      <c r="H5" s="257"/>
      <c r="K5" s="65" t="s">
        <v>97</v>
      </c>
      <c r="M5" s="148">
        <v>150</v>
      </c>
      <c r="O5" s="258" t="s">
        <v>156</v>
      </c>
      <c r="P5" s="258"/>
      <c r="Q5" s="258"/>
      <c r="R5" s="258"/>
    </row>
    <row r="6" spans="1:20" x14ac:dyDescent="0.25">
      <c r="A6" s="61" t="str">
        <f t="shared" si="2"/>
        <v>Magazinentnahmen</v>
      </c>
      <c r="B6" s="61" t="str">
        <f t="shared" si="2"/>
        <v/>
      </c>
      <c r="C6" s="61">
        <f t="shared" si="2"/>
        <v>200</v>
      </c>
      <c r="D6" s="61"/>
      <c r="E6" s="257" t="str">
        <f t="shared" ref="E6:E30" si="3">IF(O6="","",O6)</f>
        <v/>
      </c>
      <c r="F6" s="257"/>
      <c r="G6" s="257"/>
      <c r="H6" s="257"/>
      <c r="K6" s="65" t="s">
        <v>195</v>
      </c>
      <c r="M6" s="148">
        <v>200</v>
      </c>
      <c r="O6" s="149"/>
      <c r="P6" s="149"/>
      <c r="Q6" s="149"/>
      <c r="R6" s="149"/>
    </row>
    <row r="7" spans="1:20" x14ac:dyDescent="0.25">
      <c r="A7" s="61" t="str">
        <f t="shared" ref="A7:C30" si="4">IF(K7="","",K7)</f>
        <v>Beiträge</v>
      </c>
      <c r="B7" s="61" t="str">
        <f t="shared" si="4"/>
        <v/>
      </c>
      <c r="C7" s="61">
        <f t="shared" si="4"/>
        <v>200</v>
      </c>
      <c r="D7" s="61"/>
      <c r="E7" s="257" t="str">
        <f t="shared" si="3"/>
        <v/>
      </c>
      <c r="F7" s="257"/>
      <c r="G7" s="257"/>
      <c r="H7" s="257"/>
      <c r="K7" s="65" t="s">
        <v>98</v>
      </c>
      <c r="M7" s="148">
        <v>200</v>
      </c>
      <c r="O7" s="258"/>
      <c r="P7" s="258"/>
      <c r="Q7" s="258"/>
      <c r="R7" s="258"/>
    </row>
    <row r="8" spans="1:20" x14ac:dyDescent="0.25">
      <c r="A8" s="61" t="str">
        <f t="shared" si="4"/>
        <v>Startgeld Hochschulsp.</v>
      </c>
      <c r="B8" s="61" t="str">
        <f t="shared" si="4"/>
        <v/>
      </c>
      <c r="C8" s="61">
        <f t="shared" si="4"/>
        <v>150</v>
      </c>
      <c r="D8" s="61"/>
      <c r="E8" s="257" t="str">
        <f t="shared" si="3"/>
        <v>adh Startgelder</v>
      </c>
      <c r="F8" s="257"/>
      <c r="G8" s="257"/>
      <c r="H8" s="257"/>
      <c r="K8" s="65" t="s">
        <v>263</v>
      </c>
      <c r="M8" s="148">
        <v>150</v>
      </c>
      <c r="O8" s="258" t="s">
        <v>157</v>
      </c>
      <c r="P8" s="258"/>
      <c r="Q8" s="258"/>
      <c r="R8" s="258"/>
    </row>
    <row r="9" spans="1:20" x14ac:dyDescent="0.25">
      <c r="A9" s="61" t="str">
        <f t="shared" si="4"/>
        <v>Rep./Instandhaltung</v>
      </c>
      <c r="B9" s="61" t="str">
        <f t="shared" si="4"/>
        <v/>
      </c>
      <c r="C9" s="61">
        <f t="shared" si="4"/>
        <v>0</v>
      </c>
      <c r="D9" s="61"/>
      <c r="E9" s="257" t="str">
        <f t="shared" si="3"/>
        <v>AStA Inventar, Spülmaschinen etc.</v>
      </c>
      <c r="F9" s="257"/>
      <c r="G9" s="257"/>
      <c r="H9" s="257"/>
      <c r="K9" s="65" t="s">
        <v>99</v>
      </c>
      <c r="M9" s="148">
        <v>0</v>
      </c>
      <c r="O9" s="258" t="s">
        <v>158</v>
      </c>
      <c r="P9" s="258"/>
      <c r="Q9" s="258"/>
      <c r="R9" s="258"/>
    </row>
    <row r="10" spans="1:20" x14ac:dyDescent="0.25">
      <c r="A10" s="61" t="str">
        <f t="shared" si="4"/>
        <v>Repräsentation</v>
      </c>
      <c r="B10" s="61" t="str">
        <f t="shared" si="4"/>
        <v/>
      </c>
      <c r="C10" s="61">
        <f t="shared" si="4"/>
        <v>700</v>
      </c>
      <c r="D10" s="61"/>
      <c r="E10" s="257" t="str">
        <f t="shared" si="3"/>
        <v>Hütten, TD-Frühstück, Eiszeit, Nikolaus</v>
      </c>
      <c r="F10" s="257"/>
      <c r="G10" s="257"/>
      <c r="H10" s="257"/>
      <c r="K10" s="65" t="s">
        <v>100</v>
      </c>
      <c r="M10" s="148">
        <v>700</v>
      </c>
      <c r="O10" s="258" t="s">
        <v>159</v>
      </c>
      <c r="P10" s="258"/>
      <c r="Q10" s="258"/>
      <c r="R10" s="258"/>
      <c r="S10" s="295" t="s">
        <v>373</v>
      </c>
      <c r="T10" s="296"/>
    </row>
    <row r="11" spans="1:20" x14ac:dyDescent="0.25">
      <c r="A11" s="61" t="str">
        <f t="shared" si="4"/>
        <v>Bewirtung</v>
      </c>
      <c r="B11" s="61" t="str">
        <f t="shared" si="4"/>
        <v/>
      </c>
      <c r="C11" s="61">
        <f t="shared" si="4"/>
        <v>800</v>
      </c>
      <c r="D11" s="61"/>
      <c r="E11" s="257" t="str">
        <f t="shared" si="3"/>
        <v>Taschen packen, Ersti-Begrüßung, Ersti-Frühstück</v>
      </c>
      <c r="F11" s="257"/>
      <c r="G11" s="257"/>
      <c r="H11" s="257"/>
      <c r="K11" s="65" t="s">
        <v>101</v>
      </c>
      <c r="M11" s="148">
        <v>800</v>
      </c>
      <c r="O11" s="258" t="s">
        <v>160</v>
      </c>
      <c r="P11" s="258"/>
      <c r="Q11" s="258"/>
      <c r="R11" s="258"/>
    </row>
    <row r="12" spans="1:20" x14ac:dyDescent="0.25">
      <c r="A12" s="61" t="str">
        <f t="shared" si="4"/>
        <v>Reisekosten</v>
      </c>
      <c r="B12" s="61" t="str">
        <f t="shared" si="4"/>
        <v/>
      </c>
      <c r="C12" s="61">
        <f t="shared" si="4"/>
        <v>200</v>
      </c>
      <c r="D12" s="61"/>
      <c r="E12" s="257" t="str">
        <f t="shared" si="3"/>
        <v>Hütten, Einkauf etc.</v>
      </c>
      <c r="F12" s="257"/>
      <c r="G12" s="257"/>
      <c r="H12" s="257"/>
      <c r="K12" s="65" t="s">
        <v>74</v>
      </c>
      <c r="M12" s="148">
        <v>200</v>
      </c>
      <c r="O12" s="258" t="s">
        <v>161</v>
      </c>
      <c r="P12" s="258"/>
      <c r="Q12" s="258"/>
      <c r="R12" s="258"/>
    </row>
    <row r="13" spans="1:20" x14ac:dyDescent="0.25">
      <c r="A13" s="61" t="str">
        <f t="shared" si="4"/>
        <v>Büromaterial</v>
      </c>
      <c r="B13" s="61" t="str">
        <f t="shared" si="4"/>
        <v/>
      </c>
      <c r="C13" s="61">
        <f t="shared" si="4"/>
        <v>1000</v>
      </c>
      <c r="D13" s="61"/>
      <c r="E13" s="257" t="str">
        <f t="shared" si="3"/>
        <v>Büromaterial, Druckerpapier, Toner</v>
      </c>
      <c r="F13" s="257"/>
      <c r="G13" s="257"/>
      <c r="H13" s="257"/>
      <c r="K13" s="65" t="s">
        <v>166</v>
      </c>
      <c r="M13" s="148">
        <v>1000</v>
      </c>
      <c r="O13" s="258" t="s">
        <v>320</v>
      </c>
      <c r="P13" s="258"/>
      <c r="Q13" s="258"/>
      <c r="R13" s="258"/>
    </row>
    <row r="14" spans="1:20" x14ac:dyDescent="0.25">
      <c r="A14" s="61" t="str">
        <f t="shared" si="4"/>
        <v>Verbrauchsmaterial</v>
      </c>
      <c r="B14" s="61" t="str">
        <f t="shared" si="4"/>
        <v/>
      </c>
      <c r="C14" s="61">
        <f t="shared" si="4"/>
        <v>500</v>
      </c>
      <c r="D14" s="61"/>
      <c r="E14" s="257" t="str">
        <f t="shared" si="3"/>
        <v>Plakate</v>
      </c>
      <c r="F14" s="257"/>
      <c r="G14" s="257"/>
      <c r="H14" s="257"/>
      <c r="K14" s="65" t="s">
        <v>102</v>
      </c>
      <c r="M14" s="148">
        <v>500</v>
      </c>
      <c r="O14" s="258" t="s">
        <v>204</v>
      </c>
      <c r="P14" s="258"/>
      <c r="Q14" s="258"/>
      <c r="R14" s="258"/>
    </row>
    <row r="15" spans="1:20" x14ac:dyDescent="0.25">
      <c r="A15" s="61" t="str">
        <f t="shared" si="4"/>
        <v>Dekoration</v>
      </c>
      <c r="B15" s="61" t="str">
        <f t="shared" si="4"/>
        <v/>
      </c>
      <c r="C15" s="61" t="str">
        <f t="shared" si="4"/>
        <v/>
      </c>
      <c r="D15" s="61"/>
      <c r="E15" s="257" t="str">
        <f t="shared" si="3"/>
        <v>Raumausstattung</v>
      </c>
      <c r="F15" s="257"/>
      <c r="G15" s="257"/>
      <c r="H15" s="257"/>
      <c r="K15" s="65" t="s">
        <v>103</v>
      </c>
      <c r="M15" s="148"/>
      <c r="O15" s="258" t="s">
        <v>163</v>
      </c>
      <c r="P15" s="258"/>
      <c r="Q15" s="258"/>
      <c r="R15" s="258"/>
    </row>
    <row r="16" spans="1:20" x14ac:dyDescent="0.25">
      <c r="A16" s="61" t="str">
        <f t="shared" si="4"/>
        <v>Veranstaltungen</v>
      </c>
      <c r="B16" s="61" t="str">
        <f t="shared" si="4"/>
        <v/>
      </c>
      <c r="C16" s="61">
        <f t="shared" si="4"/>
        <v>500</v>
      </c>
      <c r="D16" s="61"/>
      <c r="E16" s="257" t="str">
        <f t="shared" si="3"/>
        <v>2xTeambuilding, Asten Connected, Helferfest</v>
      </c>
      <c r="F16" s="257"/>
      <c r="G16" s="257"/>
      <c r="H16" s="257"/>
      <c r="K16" s="65" t="s">
        <v>63</v>
      </c>
      <c r="M16" s="148">
        <v>500</v>
      </c>
      <c r="O16" s="258" t="s">
        <v>205</v>
      </c>
      <c r="P16" s="258"/>
      <c r="Q16" s="258"/>
      <c r="R16" s="258"/>
      <c r="S16" s="295" t="s">
        <v>373</v>
      </c>
      <c r="T16" s="296"/>
    </row>
    <row r="17" spans="1:18" x14ac:dyDescent="0.25">
      <c r="A17" s="61" t="str">
        <f t="shared" si="4"/>
        <v>Drucker</v>
      </c>
      <c r="B17" s="61" t="str">
        <f t="shared" si="4"/>
        <v/>
      </c>
      <c r="C17" s="61" t="str">
        <f t="shared" si="4"/>
        <v/>
      </c>
      <c r="D17" s="61"/>
      <c r="E17" s="257" t="str">
        <f t="shared" si="3"/>
        <v/>
      </c>
      <c r="F17" s="257"/>
      <c r="G17" s="257"/>
      <c r="H17" s="257"/>
      <c r="K17" s="65" t="s">
        <v>130</v>
      </c>
      <c r="M17" s="148"/>
      <c r="O17" s="258"/>
      <c r="P17" s="258"/>
      <c r="Q17" s="258"/>
      <c r="R17" s="258"/>
    </row>
    <row r="18" spans="1:18" x14ac:dyDescent="0.25">
      <c r="A18" s="61" t="str">
        <f t="shared" si="4"/>
        <v>sonst. Betriebsbedarf</v>
      </c>
      <c r="B18" s="61" t="str">
        <f t="shared" si="4"/>
        <v/>
      </c>
      <c r="C18" s="61" t="str">
        <f t="shared" si="4"/>
        <v/>
      </c>
      <c r="D18" s="61"/>
      <c r="E18" s="257" t="str">
        <f t="shared" si="3"/>
        <v/>
      </c>
      <c r="F18" s="257"/>
      <c r="G18" s="257"/>
      <c r="H18" s="257"/>
      <c r="K18" s="65" t="s">
        <v>104</v>
      </c>
      <c r="M18" s="148"/>
      <c r="O18" s="258"/>
      <c r="P18" s="258"/>
      <c r="Q18" s="258"/>
      <c r="R18" s="258"/>
    </row>
    <row r="19" spans="1:18" x14ac:dyDescent="0.25">
      <c r="A19" s="61" t="str">
        <f t="shared" si="4"/>
        <v>?</v>
      </c>
      <c r="B19" s="61" t="str">
        <f t="shared" si="4"/>
        <v/>
      </c>
      <c r="C19" s="61" t="str">
        <f t="shared" si="4"/>
        <v/>
      </c>
      <c r="D19" s="61"/>
      <c r="E19" s="257" t="str">
        <f t="shared" si="3"/>
        <v/>
      </c>
      <c r="F19" s="257"/>
      <c r="G19" s="257"/>
      <c r="H19" s="257"/>
      <c r="K19" s="148" t="s">
        <v>264</v>
      </c>
      <c r="M19" s="148"/>
      <c r="O19" s="258"/>
      <c r="P19" s="258"/>
      <c r="Q19" s="258"/>
      <c r="R19" s="258"/>
    </row>
    <row r="20" spans="1:18" x14ac:dyDescent="0.25">
      <c r="A20" s="61" t="str">
        <f t="shared" si="4"/>
        <v>?</v>
      </c>
      <c r="B20" s="61" t="str">
        <f t="shared" si="4"/>
        <v/>
      </c>
      <c r="C20" s="61" t="str">
        <f t="shared" si="4"/>
        <v/>
      </c>
      <c r="D20" s="61"/>
      <c r="E20" s="257" t="str">
        <f t="shared" si="3"/>
        <v/>
      </c>
      <c r="F20" s="257"/>
      <c r="G20" s="257"/>
      <c r="H20" s="257"/>
      <c r="K20" s="148" t="s">
        <v>264</v>
      </c>
      <c r="M20" s="148"/>
      <c r="O20" s="258"/>
      <c r="P20" s="258"/>
      <c r="Q20" s="258"/>
      <c r="R20" s="258"/>
    </row>
    <row r="21" spans="1:18" x14ac:dyDescent="0.25">
      <c r="A21" s="61" t="str">
        <f t="shared" si="4"/>
        <v>?</v>
      </c>
      <c r="B21" s="61"/>
      <c r="C21" s="61"/>
      <c r="D21" s="61"/>
      <c r="E21" s="150"/>
      <c r="F21" s="150"/>
      <c r="G21" s="150"/>
      <c r="H21" s="150"/>
      <c r="K21" s="148" t="s">
        <v>264</v>
      </c>
      <c r="M21" s="148"/>
      <c r="O21" s="149"/>
      <c r="P21" s="149"/>
      <c r="Q21" s="149"/>
      <c r="R21" s="149"/>
    </row>
    <row r="22" spans="1:18" x14ac:dyDescent="0.25">
      <c r="A22" s="61" t="str">
        <f t="shared" si="4"/>
        <v>?</v>
      </c>
      <c r="B22" s="61"/>
      <c r="C22" s="61"/>
      <c r="D22" s="61"/>
      <c r="E22" s="150"/>
      <c r="F22" s="150"/>
      <c r="G22" s="150"/>
      <c r="H22" s="150"/>
      <c r="K22" s="148" t="s">
        <v>264</v>
      </c>
      <c r="M22" s="148"/>
      <c r="O22" s="149"/>
      <c r="P22" s="149"/>
      <c r="Q22" s="149"/>
      <c r="R22" s="149"/>
    </row>
    <row r="23" spans="1:18" x14ac:dyDescent="0.25">
      <c r="A23" s="61" t="str">
        <f t="shared" si="4"/>
        <v>?</v>
      </c>
      <c r="B23" s="61" t="str">
        <f t="shared" si="4"/>
        <v/>
      </c>
      <c r="C23" s="61" t="str">
        <f t="shared" si="4"/>
        <v/>
      </c>
      <c r="D23" s="61"/>
      <c r="E23" s="257" t="str">
        <f t="shared" si="3"/>
        <v/>
      </c>
      <c r="F23" s="257"/>
      <c r="G23" s="257"/>
      <c r="H23" s="257"/>
      <c r="K23" s="148" t="s">
        <v>264</v>
      </c>
      <c r="M23" s="148"/>
      <c r="O23" s="258"/>
      <c r="P23" s="258"/>
      <c r="Q23" s="258"/>
      <c r="R23" s="258"/>
    </row>
    <row r="24" spans="1:18" x14ac:dyDescent="0.25">
      <c r="A24" s="61" t="str">
        <f t="shared" si="4"/>
        <v>?</v>
      </c>
      <c r="B24" s="61" t="str">
        <f t="shared" si="4"/>
        <v/>
      </c>
      <c r="C24" s="61" t="str">
        <f t="shared" si="4"/>
        <v/>
      </c>
      <c r="D24" s="61"/>
      <c r="E24" s="257" t="str">
        <f t="shared" si="3"/>
        <v/>
      </c>
      <c r="F24" s="257"/>
      <c r="G24" s="257"/>
      <c r="H24" s="257"/>
      <c r="K24" s="148" t="s">
        <v>264</v>
      </c>
      <c r="M24" s="148"/>
      <c r="O24" s="258"/>
      <c r="P24" s="258"/>
      <c r="Q24" s="258"/>
      <c r="R24" s="258"/>
    </row>
    <row r="25" spans="1:18" x14ac:dyDescent="0.25">
      <c r="A25" s="61" t="str">
        <f t="shared" si="4"/>
        <v>?</v>
      </c>
      <c r="B25" s="61" t="str">
        <f t="shared" si="4"/>
        <v/>
      </c>
      <c r="C25" s="61" t="str">
        <f t="shared" si="4"/>
        <v/>
      </c>
      <c r="D25" s="65"/>
      <c r="E25" s="257" t="str">
        <f t="shared" si="3"/>
        <v/>
      </c>
      <c r="F25" s="257"/>
      <c r="G25" s="257"/>
      <c r="H25" s="257"/>
      <c r="K25" s="148" t="s">
        <v>264</v>
      </c>
      <c r="M25" s="148"/>
      <c r="N25" s="63"/>
      <c r="O25" s="258"/>
      <c r="P25" s="258"/>
      <c r="Q25" s="258"/>
      <c r="R25" s="258"/>
    </row>
    <row r="26" spans="1:18" x14ac:dyDescent="0.25">
      <c r="A26" s="61" t="str">
        <f t="shared" si="4"/>
        <v>?</v>
      </c>
      <c r="B26" s="61" t="str">
        <f t="shared" si="4"/>
        <v/>
      </c>
      <c r="C26" s="61" t="str">
        <f t="shared" si="4"/>
        <v/>
      </c>
      <c r="D26" s="65"/>
      <c r="E26" s="257" t="str">
        <f t="shared" si="3"/>
        <v/>
      </c>
      <c r="F26" s="257"/>
      <c r="G26" s="257"/>
      <c r="H26" s="257"/>
      <c r="K26" s="148" t="s">
        <v>264</v>
      </c>
      <c r="M26" s="148"/>
      <c r="N26" s="63"/>
      <c r="O26" s="258"/>
      <c r="P26" s="258"/>
      <c r="Q26" s="258"/>
      <c r="R26" s="258"/>
    </row>
    <row r="27" spans="1:18" x14ac:dyDescent="0.25">
      <c r="A27" s="61" t="str">
        <f t="shared" si="4"/>
        <v>?</v>
      </c>
      <c r="B27" s="61" t="str">
        <f t="shared" si="4"/>
        <v/>
      </c>
      <c r="C27" s="61" t="str">
        <f t="shared" si="4"/>
        <v/>
      </c>
      <c r="D27" s="61"/>
      <c r="E27" s="257" t="str">
        <f t="shared" si="3"/>
        <v/>
      </c>
      <c r="F27" s="257"/>
      <c r="G27" s="257"/>
      <c r="H27" s="257"/>
      <c r="K27" s="148" t="s">
        <v>264</v>
      </c>
      <c r="M27" s="148"/>
      <c r="O27" s="258"/>
      <c r="P27" s="258"/>
      <c r="Q27" s="258"/>
      <c r="R27" s="258"/>
    </row>
    <row r="28" spans="1:18" x14ac:dyDescent="0.25">
      <c r="A28" s="61" t="str">
        <f t="shared" si="4"/>
        <v/>
      </c>
      <c r="B28" s="61" t="str">
        <f t="shared" si="4"/>
        <v/>
      </c>
      <c r="C28" s="61" t="str">
        <f t="shared" si="4"/>
        <v/>
      </c>
      <c r="D28" s="61"/>
      <c r="E28" s="257" t="str">
        <f t="shared" si="3"/>
        <v/>
      </c>
      <c r="F28" s="257"/>
      <c r="G28" s="257"/>
      <c r="H28" s="257"/>
      <c r="K28" s="61"/>
      <c r="L28" s="61"/>
      <c r="M28" s="65"/>
      <c r="N28" s="61"/>
      <c r="O28" s="257"/>
      <c r="P28" s="257"/>
      <c r="Q28" s="257"/>
      <c r="R28" s="257"/>
    </row>
    <row r="29" spans="1:18" x14ac:dyDescent="0.25">
      <c r="A29" s="61" t="str">
        <f t="shared" si="4"/>
        <v/>
      </c>
      <c r="B29" s="61" t="str">
        <f t="shared" si="4"/>
        <v/>
      </c>
      <c r="C29" s="61" t="str">
        <f t="shared" si="4"/>
        <v/>
      </c>
      <c r="D29" s="61"/>
      <c r="E29" s="257" t="str">
        <f t="shared" si="3"/>
        <v/>
      </c>
      <c r="F29" s="257"/>
      <c r="G29" s="257"/>
      <c r="H29" s="257"/>
      <c r="K29" s="61"/>
      <c r="L29" s="61"/>
      <c r="M29" s="65"/>
      <c r="N29" s="61"/>
      <c r="O29" s="257"/>
      <c r="P29" s="257"/>
      <c r="Q29" s="257"/>
      <c r="R29" s="257"/>
    </row>
    <row r="30" spans="1:18" x14ac:dyDescent="0.25">
      <c r="A30" s="61" t="str">
        <f t="shared" si="4"/>
        <v>TD,Rektorat Dienstleist.</v>
      </c>
      <c r="B30" s="61" t="str">
        <f t="shared" si="4"/>
        <v/>
      </c>
      <c r="C30" s="61">
        <f t="shared" si="4"/>
        <v>791</v>
      </c>
      <c r="D30" s="61"/>
      <c r="E30" s="257" t="str">
        <f t="shared" si="3"/>
        <v/>
      </c>
      <c r="F30" s="257"/>
      <c r="G30" s="257"/>
      <c r="H30" s="257"/>
      <c r="K30" s="187" t="s">
        <v>196</v>
      </c>
      <c r="L30" s="187"/>
      <c r="M30" s="187">
        <v>791</v>
      </c>
      <c r="N30" s="61"/>
      <c r="O30" s="257"/>
      <c r="P30" s="257"/>
      <c r="Q30" s="257"/>
      <c r="R30" s="257"/>
    </row>
    <row r="31" spans="1:18" x14ac:dyDescent="0.25">
      <c r="A31" s="61"/>
      <c r="B31" s="61"/>
      <c r="C31" s="61"/>
      <c r="D31" s="61"/>
      <c r="E31" s="65"/>
      <c r="F31" s="61"/>
      <c r="G31" s="61"/>
      <c r="H31" s="61"/>
      <c r="O31" s="63"/>
    </row>
    <row r="32" spans="1:18" x14ac:dyDescent="0.25">
      <c r="A32" s="61"/>
      <c r="B32" s="66" t="s">
        <v>96</v>
      </c>
      <c r="C32" s="75">
        <f>SUM(C5:C31)</f>
        <v>5191</v>
      </c>
      <c r="D32" s="61"/>
      <c r="E32" s="65"/>
      <c r="F32" s="61"/>
      <c r="G32" s="61"/>
      <c r="H32" s="61"/>
      <c r="L32" s="64"/>
      <c r="M32" s="64"/>
      <c r="O32" s="63"/>
    </row>
    <row r="34" spans="1:15" x14ac:dyDescent="0.25">
      <c r="A34" s="246" t="s">
        <v>37</v>
      </c>
      <c r="B34" s="246"/>
      <c r="C34" s="246"/>
      <c r="D34" s="246"/>
      <c r="E34" s="246"/>
      <c r="K34" s="246"/>
      <c r="L34" s="246"/>
      <c r="M34" s="246"/>
      <c r="N34" s="246"/>
      <c r="O34" s="246"/>
    </row>
    <row r="35" spans="1:15" x14ac:dyDescent="0.25">
      <c r="A35" s="246" t="s">
        <v>105</v>
      </c>
      <c r="B35" s="246"/>
      <c r="C35" s="246"/>
      <c r="D35" s="246"/>
      <c r="E35" s="246"/>
      <c r="K35" s="246"/>
      <c r="L35" s="246"/>
      <c r="M35" s="246"/>
      <c r="N35" s="246"/>
      <c r="O35" s="246"/>
    </row>
    <row r="36" spans="1:15" x14ac:dyDescent="0.25">
      <c r="A36" s="246"/>
      <c r="B36" s="246"/>
      <c r="C36" s="246"/>
      <c r="D36" s="246"/>
      <c r="E36" s="246"/>
      <c r="K36" s="246"/>
      <c r="L36" s="246"/>
      <c r="M36" s="246"/>
      <c r="N36" s="246"/>
      <c r="O36" s="246"/>
    </row>
    <row r="37" spans="1:15" x14ac:dyDescent="0.25">
      <c r="A37" s="246"/>
      <c r="B37" s="246"/>
      <c r="C37" s="246"/>
      <c r="D37" s="246"/>
      <c r="E37" s="246"/>
      <c r="K37" s="246"/>
      <c r="L37" s="246"/>
      <c r="M37" s="246"/>
      <c r="N37" s="246"/>
      <c r="O37" s="246"/>
    </row>
  </sheetData>
  <mergeCells count="61">
    <mergeCell ref="A34:E34"/>
    <mergeCell ref="A35:E35"/>
    <mergeCell ref="A36:E36"/>
    <mergeCell ref="A37:E37"/>
    <mergeCell ref="A1:A2"/>
    <mergeCell ref="B1:C2"/>
    <mergeCell ref="D1:E2"/>
    <mergeCell ref="E20:H20"/>
    <mergeCell ref="E23:H23"/>
    <mergeCell ref="E24:H24"/>
    <mergeCell ref="E25:H25"/>
    <mergeCell ref="E26:H26"/>
    <mergeCell ref="E27:H27"/>
    <mergeCell ref="E28:H28"/>
    <mergeCell ref="E18:H18"/>
    <mergeCell ref="E19:H19"/>
    <mergeCell ref="K1:K2"/>
    <mergeCell ref="L1:M2"/>
    <mergeCell ref="N1:O2"/>
    <mergeCell ref="K34:O34"/>
    <mergeCell ref="K35:O35"/>
    <mergeCell ref="O19:R19"/>
    <mergeCell ref="O20:R20"/>
    <mergeCell ref="O23:R23"/>
    <mergeCell ref="O24:R24"/>
    <mergeCell ref="O25:R25"/>
    <mergeCell ref="O26:R26"/>
    <mergeCell ref="O27:R27"/>
    <mergeCell ref="O28:R28"/>
    <mergeCell ref="O29:R29"/>
    <mergeCell ref="K36:O36"/>
    <mergeCell ref="K37:O37"/>
    <mergeCell ref="O5:R5"/>
    <mergeCell ref="O7:R7"/>
    <mergeCell ref="O8:R8"/>
    <mergeCell ref="O9:R9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E29:H29"/>
    <mergeCell ref="E30:H30"/>
    <mergeCell ref="O30:R30"/>
    <mergeCell ref="E5:H5"/>
    <mergeCell ref="E6:H6"/>
    <mergeCell ref="E7:H7"/>
    <mergeCell ref="E8:H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</mergeCells>
  <pageMargins left="0.70866141732283472" right="0" top="0" bottom="0" header="0.31496062992125984" footer="0.31496062992125984"/>
  <pageSetup paperSize="9" orientation="portrait" r:id="rId1"/>
  <ignoredErrors>
    <ignoredError sqref="A5:H32 A1:E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H59"/>
  <sheetViews>
    <sheetView topLeftCell="G28" zoomScaleNormal="100" workbookViewId="0">
      <selection activeCell="AC45" sqref="AC45"/>
    </sheetView>
  </sheetViews>
  <sheetFormatPr baseColWidth="10" defaultRowHeight="15" x14ac:dyDescent="0.25"/>
  <cols>
    <col min="1" max="1" width="18.28515625" style="2" bestFit="1" customWidth="1"/>
    <col min="2" max="2" width="6.28515625" style="2" customWidth="1"/>
    <col min="3" max="3" width="9.140625" style="1" customWidth="1"/>
    <col min="4" max="4" width="10.140625" style="2" customWidth="1"/>
    <col min="5" max="5" width="11" style="2" customWidth="1"/>
    <col min="6" max="6" width="9.5703125" style="3" customWidth="1"/>
    <col min="7" max="7" width="6.85546875" style="12" customWidth="1"/>
    <col min="8" max="8" width="5.7109375" style="12" customWidth="1"/>
    <col min="9" max="9" width="6" style="12" customWidth="1"/>
    <col min="10" max="10" width="8" style="1" customWidth="1"/>
    <col min="11" max="11" width="5.28515625" style="1" customWidth="1"/>
    <col min="12" max="12" width="8" style="1" customWidth="1"/>
    <col min="13" max="13" width="9.28515625" style="1" customWidth="1"/>
    <col min="14" max="14" width="11.140625" style="9" customWidth="1"/>
    <col min="15" max="16" width="11.42578125" style="2"/>
    <col min="17" max="17" width="18.28515625" style="2" bestFit="1" customWidth="1"/>
    <col min="18" max="18" width="6.28515625" style="2" customWidth="1"/>
    <col min="19" max="19" width="11" style="2" customWidth="1"/>
    <col min="20" max="20" width="9.5703125" style="3" customWidth="1"/>
    <col min="21" max="21" width="6.85546875" style="2" customWidth="1"/>
    <col min="22" max="22" width="5.7109375" style="2" customWidth="1"/>
    <col min="23" max="23" width="6" style="2" customWidth="1"/>
    <col min="24" max="24" width="5.28515625" style="1" customWidth="1"/>
    <col min="25" max="25" width="9.28515625" style="1" customWidth="1"/>
    <col min="26" max="16384" width="11.42578125" style="2"/>
  </cols>
  <sheetData>
    <row r="1" spans="1:27" ht="15" customHeight="1" x14ac:dyDescent="0.25">
      <c r="A1" s="267" t="s">
        <v>209</v>
      </c>
      <c r="B1" s="72" t="s">
        <v>210</v>
      </c>
      <c r="C1" s="55"/>
      <c r="D1" s="26"/>
      <c r="E1" s="26"/>
      <c r="F1" s="73"/>
      <c r="G1" s="74"/>
      <c r="H1" s="74"/>
      <c r="I1" s="74"/>
      <c r="J1" s="55"/>
      <c r="K1" s="55"/>
      <c r="L1" s="55"/>
      <c r="M1" s="55"/>
      <c r="N1" s="75"/>
      <c r="Q1" s="259" t="s">
        <v>209</v>
      </c>
      <c r="R1" s="72" t="s">
        <v>210</v>
      </c>
      <c r="S1" s="26"/>
      <c r="T1" s="73"/>
      <c r="U1" s="26"/>
      <c r="V1" s="26"/>
      <c r="W1" s="26"/>
      <c r="X1" s="55"/>
      <c r="Y1" s="55"/>
    </row>
    <row r="2" spans="1:27" ht="15.75" customHeight="1" thickBot="1" x14ac:dyDescent="0.3">
      <c r="A2" s="268"/>
      <c r="B2" s="76" t="s">
        <v>211</v>
      </c>
      <c r="C2" s="266" t="s">
        <v>131</v>
      </c>
      <c r="D2" s="265"/>
      <c r="E2" s="261" t="s">
        <v>75</v>
      </c>
      <c r="F2" s="262"/>
      <c r="G2" s="262"/>
      <c r="H2" s="262"/>
      <c r="I2" s="262"/>
      <c r="J2" s="263"/>
      <c r="K2" s="264" t="s">
        <v>167</v>
      </c>
      <c r="L2" s="266"/>
      <c r="M2" s="265"/>
      <c r="N2" s="77"/>
      <c r="Q2" s="260"/>
      <c r="R2" s="76" t="s">
        <v>211</v>
      </c>
      <c r="S2" s="261" t="s">
        <v>75</v>
      </c>
      <c r="T2" s="262"/>
      <c r="U2" s="262"/>
      <c r="V2" s="262"/>
      <c r="W2" s="263"/>
      <c r="X2" s="264" t="s">
        <v>167</v>
      </c>
      <c r="Y2" s="265"/>
    </row>
    <row r="3" spans="1:27" s="6" customFormat="1" x14ac:dyDescent="0.25">
      <c r="A3" s="25" t="s">
        <v>212</v>
      </c>
      <c r="B3" s="33">
        <f>COUNTIF(B6:B107,"SP")</f>
        <v>13</v>
      </c>
      <c r="C3" s="78">
        <v>250</v>
      </c>
      <c r="D3" s="79"/>
      <c r="E3" s="80" t="s">
        <v>213</v>
      </c>
      <c r="F3" s="81" t="s">
        <v>214</v>
      </c>
      <c r="G3" s="82" t="s">
        <v>215</v>
      </c>
      <c r="H3" s="82" t="s">
        <v>210</v>
      </c>
      <c r="I3" s="82" t="s">
        <v>210</v>
      </c>
      <c r="J3" s="79"/>
      <c r="K3" s="78" t="s">
        <v>216</v>
      </c>
      <c r="L3" s="79"/>
      <c r="M3" s="79"/>
      <c r="N3" s="83" t="s">
        <v>217</v>
      </c>
      <c r="Q3" s="25" t="s">
        <v>212</v>
      </c>
      <c r="R3" s="33">
        <f>COUNTIF(R6:R107,"SP")</f>
        <v>13</v>
      </c>
      <c r="S3" s="80" t="s">
        <v>213</v>
      </c>
      <c r="T3" s="81" t="s">
        <v>214</v>
      </c>
      <c r="U3" s="125" t="s">
        <v>215</v>
      </c>
      <c r="V3" s="125" t="s">
        <v>210</v>
      </c>
      <c r="W3" s="125" t="s">
        <v>210</v>
      </c>
      <c r="X3" s="78" t="s">
        <v>216</v>
      </c>
      <c r="Y3" s="79"/>
    </row>
    <row r="4" spans="1:27" s="6" customFormat="1" ht="15.75" thickBot="1" x14ac:dyDescent="0.3">
      <c r="A4" s="84" t="s">
        <v>218</v>
      </c>
      <c r="B4" s="85">
        <f>COUNTIF(B6:B108,"FZ")</f>
        <v>13</v>
      </c>
      <c r="C4" s="86" t="s">
        <v>219</v>
      </c>
      <c r="D4" s="87" t="s">
        <v>220</v>
      </c>
      <c r="E4" s="88"/>
      <c r="F4" s="89"/>
      <c r="G4" s="90" t="s">
        <v>221</v>
      </c>
      <c r="H4" s="90" t="s">
        <v>222</v>
      </c>
      <c r="I4" s="90" t="s">
        <v>223</v>
      </c>
      <c r="J4" s="87"/>
      <c r="K4" s="86" t="s">
        <v>224</v>
      </c>
      <c r="L4" s="87"/>
      <c r="M4" s="87" t="s">
        <v>225</v>
      </c>
      <c r="N4" s="91" t="s">
        <v>226</v>
      </c>
      <c r="Q4" s="84" t="s">
        <v>218</v>
      </c>
      <c r="R4" s="85">
        <f>COUNTIF(R6:R108,"FZ")</f>
        <v>13</v>
      </c>
      <c r="S4" s="88"/>
      <c r="T4" s="89"/>
      <c r="U4" s="126" t="s">
        <v>221</v>
      </c>
      <c r="V4" s="126" t="s">
        <v>222</v>
      </c>
      <c r="W4" s="126" t="s">
        <v>223</v>
      </c>
      <c r="X4" s="86" t="s">
        <v>224</v>
      </c>
      <c r="Y4" s="87" t="s">
        <v>225</v>
      </c>
    </row>
    <row r="5" spans="1:27" x14ac:dyDescent="0.25">
      <c r="A5" s="92"/>
      <c r="B5" s="92"/>
      <c r="C5" s="93"/>
      <c r="D5" s="94"/>
      <c r="E5" s="95"/>
      <c r="F5" s="96"/>
      <c r="G5" s="97"/>
      <c r="H5" s="97"/>
      <c r="I5" s="97"/>
      <c r="J5" s="98"/>
      <c r="K5" s="99"/>
      <c r="L5" s="100"/>
      <c r="M5" s="101"/>
      <c r="N5" s="98"/>
      <c r="Q5" s="127"/>
      <c r="R5" s="92"/>
      <c r="S5" s="99"/>
      <c r="T5" s="128"/>
      <c r="U5" s="129"/>
      <c r="V5" s="129"/>
      <c r="W5" s="129"/>
      <c r="X5" s="99"/>
      <c r="Y5" s="101"/>
    </row>
    <row r="6" spans="1:27" x14ac:dyDescent="0.25">
      <c r="A6" s="102" t="str">
        <f>IF(Q6="","",Q6)</f>
        <v>Aikido</v>
      </c>
      <c r="B6" s="102" t="str">
        <f>IF(R6="","",R6)</f>
        <v>SP</v>
      </c>
      <c r="C6" s="103">
        <f>IF(B6="","",$C$3)</f>
        <v>250</v>
      </c>
      <c r="D6" s="77"/>
      <c r="E6" s="104" t="str">
        <f t="shared" ref="E6:E43" si="0">IF(S6="","",S6)</f>
        <v/>
      </c>
      <c r="F6" s="104" t="str">
        <f t="shared" ref="F6:F43" si="1">IF(T6="","",T6)</f>
        <v/>
      </c>
      <c r="G6" s="105" t="str">
        <f t="shared" ref="G6:G43" si="2">IF(U6="","",U6)</f>
        <v/>
      </c>
      <c r="H6" s="105" t="str">
        <f t="shared" ref="H6:H43" si="3">IF(V6="","",V6)</f>
        <v/>
      </c>
      <c r="I6" s="105">
        <f t="shared" ref="I6:I43" si="4">IF(W6="","",W6)</f>
        <v>18</v>
      </c>
      <c r="J6" s="106" t="str">
        <f t="shared" ref="J6:J52" si="5">IF(G6="","",(G6*2)*(H6/4*0.22)*I6)</f>
        <v/>
      </c>
      <c r="K6" s="104" t="str">
        <f t="shared" ref="K6:K52" si="6">IF(X6="","",X6)</f>
        <v/>
      </c>
      <c r="L6" s="77" t="str">
        <f t="shared" ref="L6:L44" si="7">IF(X6="","",H6*I6*K6)</f>
        <v/>
      </c>
      <c r="M6" s="107">
        <f>IF(Y6="","",(W6*Y6))</f>
        <v>0</v>
      </c>
      <c r="N6" s="108">
        <f>IF(B6="","",(C6+D6+ IF(J6="",0,J6) + IF(L6="",0,L6)+M6))</f>
        <v>250</v>
      </c>
      <c r="Q6" s="130" t="s">
        <v>227</v>
      </c>
      <c r="R6" s="146" t="s">
        <v>228</v>
      </c>
      <c r="S6" s="141"/>
      <c r="T6" s="142"/>
      <c r="U6" s="143"/>
      <c r="V6" s="143"/>
      <c r="W6" s="144">
        <v>18</v>
      </c>
      <c r="X6" s="137"/>
      <c r="Y6" s="107">
        <v>0</v>
      </c>
    </row>
    <row r="7" spans="1:27" x14ac:dyDescent="0.25">
      <c r="A7" s="102" t="str">
        <f>IF(Q7="","",Q7)</f>
        <v>Anime</v>
      </c>
      <c r="B7" s="102" t="str">
        <f>IF(R7="","",R7)</f>
        <v>FZ</v>
      </c>
      <c r="C7" s="103">
        <f t="shared" ref="C7:C52" si="8">IF(B7="","",$C$3)</f>
        <v>250</v>
      </c>
      <c r="D7" s="77"/>
      <c r="E7" s="104" t="str">
        <f t="shared" si="0"/>
        <v/>
      </c>
      <c r="F7" s="104" t="str">
        <f t="shared" si="1"/>
        <v/>
      </c>
      <c r="G7" s="105" t="str">
        <f t="shared" si="2"/>
        <v/>
      </c>
      <c r="H7" s="105">
        <f t="shared" si="3"/>
        <v>5</v>
      </c>
      <c r="I7" s="105">
        <f t="shared" si="4"/>
        <v>18</v>
      </c>
      <c r="J7" s="106" t="str">
        <f t="shared" si="5"/>
        <v/>
      </c>
      <c r="K7" s="104" t="str">
        <f t="shared" si="6"/>
        <v/>
      </c>
      <c r="L7" s="77" t="str">
        <f t="shared" si="7"/>
        <v/>
      </c>
      <c r="M7" s="107">
        <f t="shared" ref="M7:M52" si="9">IF(Y7="","",(W7*Y7))</f>
        <v>0</v>
      </c>
      <c r="N7" s="108">
        <f t="shared" ref="N7:N52" si="10">IF(B7="","",(C7+D7+ IF(J7="",0,J7) + IF(L7="",0,L7)+M7))</f>
        <v>250</v>
      </c>
      <c r="Q7" s="131" t="s">
        <v>87</v>
      </c>
      <c r="R7" s="146" t="s">
        <v>229</v>
      </c>
      <c r="S7" s="141"/>
      <c r="T7" s="142"/>
      <c r="U7" s="143"/>
      <c r="V7" s="143">
        <v>5</v>
      </c>
      <c r="W7" s="144">
        <v>18</v>
      </c>
      <c r="X7" s="137"/>
      <c r="Y7" s="107">
        <v>0</v>
      </c>
    </row>
    <row r="8" spans="1:27" x14ac:dyDescent="0.25">
      <c r="A8" s="102" t="s">
        <v>257</v>
      </c>
      <c r="B8" s="102" t="str">
        <f t="shared" ref="B8:B52" si="11">IF(R8="","",R8)</f>
        <v>SP</v>
      </c>
      <c r="C8" s="103">
        <f t="shared" si="8"/>
        <v>250</v>
      </c>
      <c r="D8" s="77"/>
      <c r="E8" s="104" t="str">
        <f t="shared" si="0"/>
        <v/>
      </c>
      <c r="F8" s="104" t="str">
        <f t="shared" si="1"/>
        <v/>
      </c>
      <c r="G8" s="105" t="str">
        <f t="shared" si="2"/>
        <v/>
      </c>
      <c r="H8" s="105">
        <f t="shared" si="3"/>
        <v>15</v>
      </c>
      <c r="I8" s="105">
        <f t="shared" si="4"/>
        <v>18</v>
      </c>
      <c r="J8" s="106" t="str">
        <f t="shared" si="5"/>
        <v/>
      </c>
      <c r="K8" s="104" t="str">
        <f t="shared" si="6"/>
        <v/>
      </c>
      <c r="L8" s="77" t="str">
        <f t="shared" si="7"/>
        <v/>
      </c>
      <c r="M8" s="107">
        <f t="shared" si="9"/>
        <v>0</v>
      </c>
      <c r="N8" s="108">
        <f t="shared" si="10"/>
        <v>250</v>
      </c>
      <c r="Q8" s="130" t="s">
        <v>133</v>
      </c>
      <c r="R8" s="146" t="s">
        <v>228</v>
      </c>
      <c r="S8" s="141"/>
      <c r="T8" s="142"/>
      <c r="U8" s="143"/>
      <c r="V8" s="143">
        <v>15</v>
      </c>
      <c r="W8" s="144">
        <v>18</v>
      </c>
      <c r="X8" s="137"/>
      <c r="Y8" s="107">
        <v>0</v>
      </c>
    </row>
    <row r="9" spans="1:27" x14ac:dyDescent="0.25">
      <c r="A9" s="102" t="str">
        <f t="shared" ref="A9:A52" si="12">IF(Q9="","",Q9)</f>
        <v>Basketball</v>
      </c>
      <c r="B9" s="102" t="str">
        <f t="shared" si="11"/>
        <v>SP</v>
      </c>
      <c r="C9" s="103">
        <f t="shared" si="8"/>
        <v>250</v>
      </c>
      <c r="D9" s="77"/>
      <c r="E9" s="104" t="str">
        <f t="shared" si="0"/>
        <v/>
      </c>
      <c r="F9" s="104" t="str">
        <f t="shared" si="1"/>
        <v/>
      </c>
      <c r="G9" s="105" t="str">
        <f t="shared" si="2"/>
        <v/>
      </c>
      <c r="H9" s="105">
        <f t="shared" si="3"/>
        <v>15</v>
      </c>
      <c r="I9" s="105">
        <f t="shared" si="4"/>
        <v>18</v>
      </c>
      <c r="J9" s="106" t="str">
        <f t="shared" si="5"/>
        <v/>
      </c>
      <c r="K9" s="104" t="str">
        <f t="shared" si="6"/>
        <v/>
      </c>
      <c r="L9" s="77" t="str">
        <f t="shared" si="7"/>
        <v/>
      </c>
      <c r="M9" s="107">
        <f t="shared" si="9"/>
        <v>0</v>
      </c>
      <c r="N9" s="108">
        <f t="shared" si="10"/>
        <v>250</v>
      </c>
      <c r="Q9" s="130" t="s">
        <v>76</v>
      </c>
      <c r="R9" s="146" t="s">
        <v>228</v>
      </c>
      <c r="S9" s="141"/>
      <c r="T9" s="142"/>
      <c r="U9" s="143"/>
      <c r="V9" s="143">
        <v>15</v>
      </c>
      <c r="W9" s="144">
        <v>18</v>
      </c>
      <c r="X9" s="137"/>
      <c r="Y9" s="107">
        <v>0</v>
      </c>
    </row>
    <row r="10" spans="1:27" x14ac:dyDescent="0.25">
      <c r="A10" s="102" t="str">
        <f t="shared" si="12"/>
        <v>Bouldern</v>
      </c>
      <c r="B10" s="102" t="str">
        <f t="shared" si="11"/>
        <v>FZ</v>
      </c>
      <c r="C10" s="103">
        <f t="shared" si="8"/>
        <v>250</v>
      </c>
      <c r="D10" s="77"/>
      <c r="E10" s="104" t="str">
        <f t="shared" si="0"/>
        <v>UPJOY</v>
      </c>
      <c r="F10" s="104" t="str">
        <f t="shared" si="1"/>
        <v>Villingen</v>
      </c>
      <c r="G10" s="105">
        <f t="shared" si="2"/>
        <v>25</v>
      </c>
      <c r="H10" s="105">
        <f t="shared" si="3"/>
        <v>12</v>
      </c>
      <c r="I10" s="105">
        <f t="shared" si="4"/>
        <v>18</v>
      </c>
      <c r="J10" s="106">
        <f t="shared" si="5"/>
        <v>594</v>
      </c>
      <c r="K10" s="104">
        <f t="shared" si="6"/>
        <v>7</v>
      </c>
      <c r="L10" s="77">
        <f t="shared" si="7"/>
        <v>1512</v>
      </c>
      <c r="M10" s="107">
        <f t="shared" si="9"/>
        <v>0</v>
      </c>
      <c r="N10" s="108">
        <f t="shared" si="10"/>
        <v>2356</v>
      </c>
      <c r="Q10" s="131" t="s">
        <v>164</v>
      </c>
      <c r="R10" s="146" t="s">
        <v>229</v>
      </c>
      <c r="S10" s="141" t="s">
        <v>230</v>
      </c>
      <c r="T10" s="142" t="s">
        <v>231</v>
      </c>
      <c r="U10" s="143">
        <v>25</v>
      </c>
      <c r="V10" s="143">
        <v>12</v>
      </c>
      <c r="W10" s="144">
        <v>18</v>
      </c>
      <c r="X10" s="137">
        <v>7</v>
      </c>
      <c r="Y10" s="107">
        <v>0</v>
      </c>
    </row>
    <row r="11" spans="1:27" x14ac:dyDescent="0.25">
      <c r="A11" s="102" t="str">
        <f t="shared" si="12"/>
        <v>Cardio Dance</v>
      </c>
      <c r="B11" s="102" t="str">
        <f t="shared" si="11"/>
        <v>SP</v>
      </c>
      <c r="C11" s="103">
        <f t="shared" si="8"/>
        <v>250</v>
      </c>
      <c r="D11" s="77"/>
      <c r="E11" s="104" t="str">
        <f t="shared" si="0"/>
        <v/>
      </c>
      <c r="F11" s="104" t="str">
        <f t="shared" si="1"/>
        <v/>
      </c>
      <c r="G11" s="105" t="str">
        <f t="shared" si="2"/>
        <v/>
      </c>
      <c r="H11" s="105">
        <f t="shared" si="3"/>
        <v>10</v>
      </c>
      <c r="I11" s="105">
        <f t="shared" si="4"/>
        <v>18</v>
      </c>
      <c r="J11" s="106" t="str">
        <f t="shared" si="5"/>
        <v/>
      </c>
      <c r="K11" s="104" t="str">
        <f t="shared" si="6"/>
        <v/>
      </c>
      <c r="L11" s="77" t="str">
        <f t="shared" si="7"/>
        <v/>
      </c>
      <c r="M11" s="107">
        <f t="shared" si="9"/>
        <v>0</v>
      </c>
      <c r="N11" s="108">
        <f t="shared" si="10"/>
        <v>250</v>
      </c>
      <c r="Q11" s="131" t="s">
        <v>148</v>
      </c>
      <c r="R11" s="146" t="s">
        <v>228</v>
      </c>
      <c r="S11" s="141"/>
      <c r="T11" s="142"/>
      <c r="U11" s="143"/>
      <c r="V11" s="143">
        <v>10</v>
      </c>
      <c r="W11" s="144">
        <v>18</v>
      </c>
      <c r="X11" s="137"/>
      <c r="Y11" s="107">
        <v>0</v>
      </c>
    </row>
    <row r="12" spans="1:27" x14ac:dyDescent="0.25">
      <c r="A12" s="102" t="str">
        <f t="shared" si="12"/>
        <v>Chor</v>
      </c>
      <c r="B12" s="102"/>
      <c r="C12" s="103" t="str">
        <f t="shared" si="8"/>
        <v/>
      </c>
      <c r="D12" s="77"/>
      <c r="E12" s="104" t="str">
        <f t="shared" si="0"/>
        <v/>
      </c>
      <c r="F12" s="104" t="str">
        <f t="shared" si="1"/>
        <v/>
      </c>
      <c r="G12" s="105" t="str">
        <f t="shared" si="2"/>
        <v/>
      </c>
      <c r="H12" s="105" t="str">
        <f t="shared" si="3"/>
        <v/>
      </c>
      <c r="I12" s="105" t="str">
        <f t="shared" si="4"/>
        <v/>
      </c>
      <c r="J12" s="106" t="str">
        <f t="shared" si="5"/>
        <v/>
      </c>
      <c r="K12" s="104" t="str">
        <f t="shared" si="6"/>
        <v/>
      </c>
      <c r="L12" s="77" t="str">
        <f t="shared" si="7"/>
        <v/>
      </c>
      <c r="M12" s="107">
        <f t="shared" si="9"/>
        <v>0</v>
      </c>
      <c r="N12" s="108" t="str">
        <f t="shared" si="10"/>
        <v/>
      </c>
      <c r="Q12" s="131" t="s">
        <v>81</v>
      </c>
      <c r="R12" s="146"/>
      <c r="S12" s="141"/>
      <c r="T12" s="142"/>
      <c r="U12" s="143"/>
      <c r="V12" s="143"/>
      <c r="W12" s="144"/>
      <c r="X12" s="137"/>
      <c r="Y12" s="107">
        <v>0</v>
      </c>
    </row>
    <row r="13" spans="1:27" x14ac:dyDescent="0.25">
      <c r="A13" s="102" t="str">
        <f t="shared" si="12"/>
        <v>Dance Crew</v>
      </c>
      <c r="B13" s="102" t="str">
        <f t="shared" si="11"/>
        <v>SP</v>
      </c>
      <c r="C13" s="103">
        <f t="shared" si="8"/>
        <v>250</v>
      </c>
      <c r="D13" s="77"/>
      <c r="E13" s="104" t="str">
        <f t="shared" si="0"/>
        <v/>
      </c>
      <c r="F13" s="104" t="str">
        <f t="shared" si="1"/>
        <v/>
      </c>
      <c r="G13" s="105" t="str">
        <f t="shared" si="2"/>
        <v/>
      </c>
      <c r="H13" s="105">
        <f t="shared" si="3"/>
        <v>15</v>
      </c>
      <c r="I13" s="105">
        <f t="shared" si="4"/>
        <v>18</v>
      </c>
      <c r="J13" s="106" t="str">
        <f t="shared" si="5"/>
        <v/>
      </c>
      <c r="K13" s="104" t="str">
        <f t="shared" si="6"/>
        <v/>
      </c>
      <c r="L13" s="77" t="str">
        <f t="shared" si="7"/>
        <v/>
      </c>
      <c r="M13" s="107">
        <f t="shared" si="9"/>
        <v>0</v>
      </c>
      <c r="N13" s="108">
        <f t="shared" si="10"/>
        <v>250</v>
      </c>
      <c r="Q13" s="130" t="s">
        <v>232</v>
      </c>
      <c r="R13" s="146" t="s">
        <v>228</v>
      </c>
      <c r="S13" s="141"/>
      <c r="T13" s="142"/>
      <c r="U13" s="143"/>
      <c r="V13" s="143">
        <v>15</v>
      </c>
      <c r="W13" s="144">
        <v>18</v>
      </c>
      <c r="X13" s="137"/>
      <c r="Y13" s="107">
        <v>0</v>
      </c>
    </row>
    <row r="14" spans="1:27" x14ac:dyDescent="0.25">
      <c r="A14" s="102" t="str">
        <f t="shared" si="12"/>
        <v>Draw&amp;Paint</v>
      </c>
      <c r="B14" s="102" t="str">
        <f t="shared" si="11"/>
        <v>FZ</v>
      </c>
      <c r="C14" s="103">
        <f t="shared" si="8"/>
        <v>250</v>
      </c>
      <c r="D14" s="77"/>
      <c r="E14" s="104" t="str">
        <f t="shared" si="0"/>
        <v/>
      </c>
      <c r="F14" s="104" t="str">
        <f t="shared" si="1"/>
        <v/>
      </c>
      <c r="G14" s="105" t="str">
        <f t="shared" si="2"/>
        <v/>
      </c>
      <c r="H14" s="105">
        <f t="shared" si="3"/>
        <v>5</v>
      </c>
      <c r="I14" s="105">
        <f t="shared" si="4"/>
        <v>18</v>
      </c>
      <c r="J14" s="106" t="str">
        <f t="shared" si="5"/>
        <v/>
      </c>
      <c r="K14" s="104" t="str">
        <f t="shared" si="6"/>
        <v/>
      </c>
      <c r="L14" s="77" t="str">
        <f t="shared" si="7"/>
        <v/>
      </c>
      <c r="M14" s="107">
        <f t="shared" si="9"/>
        <v>0</v>
      </c>
      <c r="N14" s="108">
        <f t="shared" si="10"/>
        <v>250</v>
      </c>
      <c r="Q14" s="104" t="s">
        <v>233</v>
      </c>
      <c r="R14" s="146" t="s">
        <v>229</v>
      </c>
      <c r="S14" s="141"/>
      <c r="T14" s="142"/>
      <c r="U14" s="143"/>
      <c r="V14" s="143">
        <v>5</v>
      </c>
      <c r="W14" s="144">
        <v>18</v>
      </c>
      <c r="X14" s="137"/>
      <c r="Y14" s="107">
        <v>0</v>
      </c>
      <c r="AA14" s="2">
        <v>20</v>
      </c>
    </row>
    <row r="15" spans="1:27" x14ac:dyDescent="0.25">
      <c r="A15" s="102" t="str">
        <f t="shared" si="12"/>
        <v>Dronen Racing</v>
      </c>
      <c r="B15" s="102" t="str">
        <f t="shared" si="11"/>
        <v/>
      </c>
      <c r="C15" s="103" t="str">
        <f t="shared" si="8"/>
        <v/>
      </c>
      <c r="D15" s="77"/>
      <c r="E15" s="104" t="str">
        <f t="shared" si="0"/>
        <v/>
      </c>
      <c r="F15" s="104" t="str">
        <f t="shared" si="1"/>
        <v/>
      </c>
      <c r="G15" s="105" t="str">
        <f t="shared" si="2"/>
        <v/>
      </c>
      <c r="H15" s="105" t="str">
        <f t="shared" si="3"/>
        <v/>
      </c>
      <c r="I15" s="105" t="str">
        <f t="shared" si="4"/>
        <v/>
      </c>
      <c r="J15" s="106" t="str">
        <f t="shared" si="5"/>
        <v/>
      </c>
      <c r="K15" s="104" t="str">
        <f t="shared" si="6"/>
        <v/>
      </c>
      <c r="L15" s="77" t="str">
        <f t="shared" si="7"/>
        <v/>
      </c>
      <c r="M15" s="107">
        <f t="shared" si="9"/>
        <v>0</v>
      </c>
      <c r="N15" s="108" t="str">
        <f t="shared" si="10"/>
        <v/>
      </c>
      <c r="Q15" s="104" t="s">
        <v>234</v>
      </c>
      <c r="R15" s="146"/>
      <c r="S15" s="141"/>
      <c r="T15" s="142"/>
      <c r="U15" s="143"/>
      <c r="V15" s="143"/>
      <c r="W15" s="144"/>
      <c r="X15" s="137"/>
      <c r="Y15" s="107">
        <v>0</v>
      </c>
    </row>
    <row r="16" spans="1:27" x14ac:dyDescent="0.25">
      <c r="A16" s="102" t="str">
        <f t="shared" si="12"/>
        <v>eSport</v>
      </c>
      <c r="B16" s="102" t="str">
        <f t="shared" si="11"/>
        <v/>
      </c>
      <c r="C16" s="103" t="str">
        <f t="shared" si="8"/>
        <v/>
      </c>
      <c r="D16" s="77"/>
      <c r="E16" s="104" t="str">
        <f t="shared" si="0"/>
        <v/>
      </c>
      <c r="F16" s="104" t="str">
        <f t="shared" si="1"/>
        <v/>
      </c>
      <c r="G16" s="105" t="str">
        <f t="shared" si="2"/>
        <v/>
      </c>
      <c r="H16" s="105" t="str">
        <f t="shared" si="3"/>
        <v/>
      </c>
      <c r="I16" s="105" t="str">
        <f t="shared" si="4"/>
        <v/>
      </c>
      <c r="J16" s="106" t="str">
        <f t="shared" si="5"/>
        <v/>
      </c>
      <c r="K16" s="104" t="str">
        <f t="shared" si="6"/>
        <v/>
      </c>
      <c r="L16" s="77" t="str">
        <f t="shared" si="7"/>
        <v/>
      </c>
      <c r="M16" s="107">
        <f t="shared" si="9"/>
        <v>0</v>
      </c>
      <c r="N16" s="108" t="str">
        <f t="shared" si="10"/>
        <v/>
      </c>
      <c r="Q16" s="131" t="s">
        <v>88</v>
      </c>
      <c r="R16" s="146"/>
      <c r="S16" s="141"/>
      <c r="T16" s="142"/>
      <c r="U16" s="143"/>
      <c r="V16" s="143"/>
      <c r="W16" s="144"/>
      <c r="X16" s="137"/>
      <c r="Y16" s="107">
        <v>0</v>
      </c>
    </row>
    <row r="17" spans="1:25" x14ac:dyDescent="0.25">
      <c r="A17" s="102" t="str">
        <f t="shared" si="12"/>
        <v>Fighting Games</v>
      </c>
      <c r="B17" s="102" t="str">
        <f t="shared" si="11"/>
        <v/>
      </c>
      <c r="C17" s="103" t="str">
        <f t="shared" si="8"/>
        <v/>
      </c>
      <c r="D17" s="77"/>
      <c r="E17" s="104" t="str">
        <f t="shared" si="0"/>
        <v/>
      </c>
      <c r="F17" s="104" t="str">
        <f t="shared" si="1"/>
        <v/>
      </c>
      <c r="G17" s="105" t="str">
        <f t="shared" si="2"/>
        <v/>
      </c>
      <c r="H17" s="105" t="str">
        <f t="shared" si="3"/>
        <v/>
      </c>
      <c r="I17" s="105" t="str">
        <f t="shared" si="4"/>
        <v/>
      </c>
      <c r="J17" s="106" t="str">
        <f t="shared" si="5"/>
        <v/>
      </c>
      <c r="K17" s="104" t="str">
        <f t="shared" si="6"/>
        <v/>
      </c>
      <c r="L17" s="77" t="str">
        <f t="shared" si="7"/>
        <v/>
      </c>
      <c r="M17" s="107">
        <f t="shared" si="9"/>
        <v>0</v>
      </c>
      <c r="N17" s="108" t="str">
        <f t="shared" si="10"/>
        <v/>
      </c>
      <c r="Q17" s="104" t="s">
        <v>235</v>
      </c>
      <c r="R17" s="146"/>
      <c r="S17" s="141"/>
      <c r="T17" s="142"/>
      <c r="U17" s="143"/>
      <c r="V17" s="143"/>
      <c r="W17" s="144"/>
      <c r="X17" s="137"/>
      <c r="Y17" s="107">
        <v>0</v>
      </c>
    </row>
    <row r="18" spans="1:25" x14ac:dyDescent="0.25">
      <c r="A18" s="102" t="str">
        <f t="shared" si="12"/>
        <v>Fitness</v>
      </c>
      <c r="B18" s="102" t="str">
        <f t="shared" si="11"/>
        <v>SP</v>
      </c>
      <c r="C18" s="103">
        <f t="shared" si="8"/>
        <v>250</v>
      </c>
      <c r="D18" s="77"/>
      <c r="E18" s="104" t="str">
        <f t="shared" si="0"/>
        <v/>
      </c>
      <c r="F18" s="104" t="str">
        <f t="shared" si="1"/>
        <v/>
      </c>
      <c r="G18" s="105" t="str">
        <f t="shared" si="2"/>
        <v/>
      </c>
      <c r="H18" s="105">
        <f t="shared" si="3"/>
        <v>15</v>
      </c>
      <c r="I18" s="105">
        <f t="shared" si="4"/>
        <v>18</v>
      </c>
      <c r="J18" s="106" t="str">
        <f t="shared" si="5"/>
        <v/>
      </c>
      <c r="K18" s="104" t="str">
        <f t="shared" si="6"/>
        <v/>
      </c>
      <c r="L18" s="77" t="str">
        <f t="shared" si="7"/>
        <v/>
      </c>
      <c r="M18" s="107">
        <f t="shared" si="9"/>
        <v>0</v>
      </c>
      <c r="N18" s="108">
        <f t="shared" si="10"/>
        <v>250</v>
      </c>
      <c r="Q18" s="130" t="s">
        <v>236</v>
      </c>
      <c r="R18" s="146" t="s">
        <v>228</v>
      </c>
      <c r="S18" s="141"/>
      <c r="T18" s="142"/>
      <c r="U18" s="143"/>
      <c r="V18" s="143">
        <v>15</v>
      </c>
      <c r="W18" s="144">
        <v>18</v>
      </c>
      <c r="X18" s="137"/>
      <c r="Y18" s="107">
        <v>0</v>
      </c>
    </row>
    <row r="19" spans="1:25" x14ac:dyDescent="0.25">
      <c r="A19" s="102" t="str">
        <f t="shared" si="12"/>
        <v>Foto &amp; Video</v>
      </c>
      <c r="B19" s="102" t="str">
        <f t="shared" si="11"/>
        <v/>
      </c>
      <c r="C19" s="103" t="str">
        <f t="shared" si="8"/>
        <v/>
      </c>
      <c r="D19" s="77"/>
      <c r="E19" s="104" t="str">
        <f t="shared" si="0"/>
        <v/>
      </c>
      <c r="F19" s="104" t="str">
        <f t="shared" si="1"/>
        <v/>
      </c>
      <c r="G19" s="105" t="str">
        <f t="shared" si="2"/>
        <v/>
      </c>
      <c r="H19" s="105" t="str">
        <f t="shared" si="3"/>
        <v/>
      </c>
      <c r="I19" s="105" t="str">
        <f t="shared" si="4"/>
        <v/>
      </c>
      <c r="J19" s="106" t="str">
        <f t="shared" si="5"/>
        <v/>
      </c>
      <c r="K19" s="104" t="str">
        <f t="shared" si="6"/>
        <v/>
      </c>
      <c r="L19" s="77" t="str">
        <f t="shared" si="7"/>
        <v/>
      </c>
      <c r="M19" s="107">
        <f t="shared" si="9"/>
        <v>0</v>
      </c>
      <c r="N19" s="108" t="str">
        <f t="shared" si="10"/>
        <v/>
      </c>
      <c r="Q19" s="104" t="s">
        <v>237</v>
      </c>
      <c r="R19" s="146"/>
      <c r="S19" s="141"/>
      <c r="T19" s="142"/>
      <c r="U19" s="143"/>
      <c r="V19" s="143"/>
      <c r="W19" s="144"/>
      <c r="X19" s="137"/>
      <c r="Y19" s="107">
        <v>0</v>
      </c>
    </row>
    <row r="20" spans="1:25" x14ac:dyDescent="0.25">
      <c r="A20" s="102" t="str">
        <f t="shared" si="12"/>
        <v>Fußball</v>
      </c>
      <c r="B20" s="102" t="str">
        <f t="shared" si="11"/>
        <v/>
      </c>
      <c r="C20" s="103" t="str">
        <f t="shared" si="8"/>
        <v/>
      </c>
      <c r="D20" s="77"/>
      <c r="E20" s="104" t="str">
        <f t="shared" si="0"/>
        <v/>
      </c>
      <c r="F20" s="104" t="str">
        <f t="shared" si="1"/>
        <v/>
      </c>
      <c r="G20" s="105" t="str">
        <f t="shared" si="2"/>
        <v/>
      </c>
      <c r="H20" s="105" t="str">
        <f t="shared" si="3"/>
        <v/>
      </c>
      <c r="I20" s="105" t="str">
        <f t="shared" si="4"/>
        <v/>
      </c>
      <c r="J20" s="106" t="str">
        <f t="shared" si="5"/>
        <v/>
      </c>
      <c r="K20" s="104" t="str">
        <f t="shared" si="6"/>
        <v/>
      </c>
      <c r="L20" s="77" t="str">
        <f t="shared" si="7"/>
        <v/>
      </c>
      <c r="M20" s="107">
        <f t="shared" si="9"/>
        <v>0</v>
      </c>
      <c r="N20" s="108" t="str">
        <f t="shared" si="10"/>
        <v/>
      </c>
      <c r="Q20" s="130" t="s">
        <v>78</v>
      </c>
      <c r="R20" s="146"/>
      <c r="S20" s="141"/>
      <c r="T20" s="142"/>
      <c r="U20" s="143"/>
      <c r="V20" s="143"/>
      <c r="W20" s="144"/>
      <c r="X20" s="137"/>
      <c r="Y20" s="107">
        <v>0</v>
      </c>
    </row>
    <row r="21" spans="1:25" x14ac:dyDescent="0.25">
      <c r="A21" s="102" t="str">
        <f t="shared" si="12"/>
        <v>Indoor Soccer</v>
      </c>
      <c r="B21" s="102" t="str">
        <f t="shared" si="11"/>
        <v>SP</v>
      </c>
      <c r="C21" s="103">
        <f t="shared" si="8"/>
        <v>250</v>
      </c>
      <c r="D21" s="77"/>
      <c r="E21" s="104" t="str">
        <f t="shared" si="0"/>
        <v/>
      </c>
      <c r="F21" s="104" t="str">
        <f t="shared" si="1"/>
        <v/>
      </c>
      <c r="G21" s="105" t="str">
        <f t="shared" si="2"/>
        <v/>
      </c>
      <c r="H21" s="105">
        <f t="shared" si="3"/>
        <v>12</v>
      </c>
      <c r="I21" s="105">
        <f t="shared" si="4"/>
        <v>18</v>
      </c>
      <c r="J21" s="106" t="str">
        <f t="shared" si="5"/>
        <v/>
      </c>
      <c r="K21" s="104" t="str">
        <f t="shared" si="6"/>
        <v/>
      </c>
      <c r="L21" s="77" t="str">
        <f t="shared" si="7"/>
        <v/>
      </c>
      <c r="M21" s="107">
        <f t="shared" si="9"/>
        <v>1620</v>
      </c>
      <c r="N21" s="108">
        <f t="shared" si="10"/>
        <v>1870</v>
      </c>
      <c r="Q21" s="131" t="s">
        <v>94</v>
      </c>
      <c r="R21" s="146" t="s">
        <v>228</v>
      </c>
      <c r="S21" s="141"/>
      <c r="T21" s="142"/>
      <c r="U21" s="143"/>
      <c r="V21" s="143">
        <v>12</v>
      </c>
      <c r="W21" s="144">
        <v>18</v>
      </c>
      <c r="X21" s="137"/>
      <c r="Y21" s="107">
        <v>90</v>
      </c>
    </row>
    <row r="22" spans="1:25" x14ac:dyDescent="0.25">
      <c r="A22" s="102" t="str">
        <f t="shared" si="12"/>
        <v>ISC</v>
      </c>
      <c r="B22" s="102" t="str">
        <f t="shared" si="11"/>
        <v>FZ</v>
      </c>
      <c r="C22" s="103">
        <f t="shared" si="8"/>
        <v>250</v>
      </c>
      <c r="D22" s="77"/>
      <c r="E22" s="104" t="str">
        <f t="shared" si="0"/>
        <v/>
      </c>
      <c r="F22" s="104" t="str">
        <f t="shared" si="1"/>
        <v/>
      </c>
      <c r="G22" s="105" t="str">
        <f t="shared" si="2"/>
        <v/>
      </c>
      <c r="H22" s="105">
        <f t="shared" si="3"/>
        <v>10</v>
      </c>
      <c r="I22" s="105">
        <f t="shared" si="4"/>
        <v>18</v>
      </c>
      <c r="J22" s="106" t="str">
        <f t="shared" si="5"/>
        <v/>
      </c>
      <c r="K22" s="104" t="str">
        <f t="shared" si="6"/>
        <v/>
      </c>
      <c r="L22" s="77" t="str">
        <f t="shared" si="7"/>
        <v/>
      </c>
      <c r="M22" s="107">
        <f t="shared" si="9"/>
        <v>0</v>
      </c>
      <c r="N22" s="108">
        <f t="shared" si="10"/>
        <v>250</v>
      </c>
      <c r="Q22" s="131" t="s">
        <v>89</v>
      </c>
      <c r="R22" s="146" t="s">
        <v>229</v>
      </c>
      <c r="S22" s="141"/>
      <c r="T22" s="142"/>
      <c r="U22" s="143"/>
      <c r="V22" s="143">
        <v>10</v>
      </c>
      <c r="W22" s="144">
        <v>18</v>
      </c>
      <c r="X22" s="137"/>
      <c r="Y22" s="107">
        <v>0</v>
      </c>
    </row>
    <row r="23" spans="1:25" x14ac:dyDescent="0.25">
      <c r="A23" s="102" t="str">
        <f t="shared" si="12"/>
        <v>Karate</v>
      </c>
      <c r="B23" s="102" t="str">
        <f t="shared" si="11"/>
        <v/>
      </c>
      <c r="C23" s="103" t="str">
        <f t="shared" si="8"/>
        <v/>
      </c>
      <c r="D23" s="77"/>
      <c r="E23" s="104" t="str">
        <f t="shared" si="0"/>
        <v/>
      </c>
      <c r="F23" s="104" t="str">
        <f t="shared" si="1"/>
        <v/>
      </c>
      <c r="G23" s="105" t="str">
        <f t="shared" si="2"/>
        <v/>
      </c>
      <c r="H23" s="105" t="str">
        <f t="shared" si="3"/>
        <v/>
      </c>
      <c r="I23" s="105" t="str">
        <f t="shared" si="4"/>
        <v/>
      </c>
      <c r="J23" s="106" t="str">
        <f t="shared" si="5"/>
        <v/>
      </c>
      <c r="K23" s="104" t="str">
        <f t="shared" si="6"/>
        <v/>
      </c>
      <c r="L23" s="77" t="str">
        <f t="shared" si="7"/>
        <v/>
      </c>
      <c r="M23" s="107">
        <f t="shared" si="9"/>
        <v>0</v>
      </c>
      <c r="N23" s="108" t="str">
        <f t="shared" si="10"/>
        <v/>
      </c>
      <c r="Q23" s="130" t="s">
        <v>238</v>
      </c>
      <c r="R23" s="146"/>
      <c r="S23" s="141"/>
      <c r="T23" s="142"/>
      <c r="U23" s="143"/>
      <c r="V23" s="143"/>
      <c r="W23" s="144"/>
      <c r="X23" s="137"/>
      <c r="Y23" s="107">
        <v>0</v>
      </c>
    </row>
    <row r="24" spans="1:25" x14ac:dyDescent="0.25">
      <c r="A24" s="102" t="str">
        <f t="shared" si="12"/>
        <v>Kino</v>
      </c>
      <c r="B24" s="102" t="str">
        <f t="shared" si="11"/>
        <v>FZ</v>
      </c>
      <c r="C24" s="103">
        <f t="shared" si="8"/>
        <v>250</v>
      </c>
      <c r="D24" s="77"/>
      <c r="E24" s="104" t="str">
        <f t="shared" si="0"/>
        <v/>
      </c>
      <c r="F24" s="104" t="str">
        <f t="shared" si="1"/>
        <v/>
      </c>
      <c r="G24" s="105" t="str">
        <f t="shared" si="2"/>
        <v/>
      </c>
      <c r="H24" s="105">
        <f t="shared" si="3"/>
        <v>6</v>
      </c>
      <c r="I24" s="105">
        <f t="shared" si="4"/>
        <v>18</v>
      </c>
      <c r="J24" s="106" t="str">
        <f t="shared" si="5"/>
        <v/>
      </c>
      <c r="K24" s="104" t="str">
        <f t="shared" si="6"/>
        <v/>
      </c>
      <c r="L24" s="77" t="str">
        <f t="shared" si="7"/>
        <v/>
      </c>
      <c r="M24" s="107">
        <f t="shared" si="9"/>
        <v>0</v>
      </c>
      <c r="N24" s="108">
        <f t="shared" si="10"/>
        <v>250</v>
      </c>
      <c r="Q24" s="131" t="s">
        <v>42</v>
      </c>
      <c r="R24" s="146" t="s">
        <v>229</v>
      </c>
      <c r="S24" s="141"/>
      <c r="T24" s="142"/>
      <c r="U24" s="143"/>
      <c r="V24" s="143">
        <v>6</v>
      </c>
      <c r="W24" s="144">
        <v>18</v>
      </c>
      <c r="X24" s="137"/>
      <c r="Y24" s="107">
        <v>0</v>
      </c>
    </row>
    <row r="25" spans="1:25" x14ac:dyDescent="0.25">
      <c r="A25" s="102" t="str">
        <f t="shared" si="12"/>
        <v>Klettern</v>
      </c>
      <c r="B25" s="102" t="str">
        <f t="shared" si="11"/>
        <v>SP</v>
      </c>
      <c r="C25" s="103">
        <f t="shared" si="8"/>
        <v>250</v>
      </c>
      <c r="D25" s="77"/>
      <c r="E25" s="104" t="str">
        <f t="shared" si="0"/>
        <v/>
      </c>
      <c r="F25" s="104" t="str">
        <f t="shared" si="1"/>
        <v/>
      </c>
      <c r="G25" s="105" t="str">
        <f t="shared" si="2"/>
        <v/>
      </c>
      <c r="H25" s="105">
        <f t="shared" si="3"/>
        <v>15</v>
      </c>
      <c r="I25" s="105">
        <f t="shared" si="4"/>
        <v>18</v>
      </c>
      <c r="J25" s="106" t="str">
        <f t="shared" si="5"/>
        <v/>
      </c>
      <c r="K25" s="104" t="str">
        <f t="shared" si="6"/>
        <v/>
      </c>
      <c r="L25" s="77" t="str">
        <f t="shared" si="7"/>
        <v/>
      </c>
      <c r="M25" s="107">
        <f t="shared" si="9"/>
        <v>0</v>
      </c>
      <c r="N25" s="108">
        <f t="shared" si="10"/>
        <v>250</v>
      </c>
      <c r="Q25" s="130" t="s">
        <v>43</v>
      </c>
      <c r="R25" s="146" t="s">
        <v>228</v>
      </c>
      <c r="S25" s="141"/>
      <c r="T25" s="142"/>
      <c r="U25" s="143"/>
      <c r="V25" s="143">
        <v>15</v>
      </c>
      <c r="W25" s="144">
        <v>18</v>
      </c>
      <c r="X25" s="137"/>
      <c r="Y25" s="107">
        <v>0</v>
      </c>
    </row>
    <row r="26" spans="1:25" x14ac:dyDescent="0.25">
      <c r="A26" s="102" t="str">
        <f t="shared" si="12"/>
        <v>Lauftreff</v>
      </c>
      <c r="B26" s="102" t="str">
        <f t="shared" si="11"/>
        <v/>
      </c>
      <c r="C26" s="103" t="str">
        <f t="shared" si="8"/>
        <v/>
      </c>
      <c r="D26" s="77"/>
      <c r="E26" s="104" t="str">
        <f t="shared" si="0"/>
        <v/>
      </c>
      <c r="F26" s="104" t="str">
        <f t="shared" si="1"/>
        <v/>
      </c>
      <c r="G26" s="105" t="str">
        <f t="shared" si="2"/>
        <v/>
      </c>
      <c r="H26" s="105" t="str">
        <f t="shared" si="3"/>
        <v/>
      </c>
      <c r="I26" s="105" t="str">
        <f t="shared" si="4"/>
        <v/>
      </c>
      <c r="J26" s="106" t="str">
        <f t="shared" si="5"/>
        <v/>
      </c>
      <c r="K26" s="104" t="str">
        <f t="shared" si="6"/>
        <v/>
      </c>
      <c r="L26" s="77" t="str">
        <f t="shared" si="7"/>
        <v/>
      </c>
      <c r="M26" s="107">
        <f t="shared" si="9"/>
        <v>0</v>
      </c>
      <c r="N26" s="108" t="str">
        <f t="shared" si="10"/>
        <v/>
      </c>
      <c r="Q26" s="130" t="s">
        <v>208</v>
      </c>
      <c r="R26" s="146"/>
      <c r="S26" s="141"/>
      <c r="T26" s="142"/>
      <c r="U26" s="143"/>
      <c r="V26" s="143"/>
      <c r="W26" s="144"/>
      <c r="X26" s="137"/>
      <c r="Y26" s="107">
        <v>0</v>
      </c>
    </row>
    <row r="27" spans="1:25" x14ac:dyDescent="0.25">
      <c r="A27" s="102" t="str">
        <f t="shared" si="12"/>
        <v>Let´s Jam</v>
      </c>
      <c r="B27" s="102" t="str">
        <f t="shared" si="11"/>
        <v/>
      </c>
      <c r="C27" s="103" t="str">
        <f t="shared" si="8"/>
        <v/>
      </c>
      <c r="D27" s="77"/>
      <c r="E27" s="104" t="str">
        <f t="shared" si="0"/>
        <v/>
      </c>
      <c r="F27" s="104" t="str">
        <f t="shared" si="1"/>
        <v/>
      </c>
      <c r="G27" s="105" t="str">
        <f t="shared" si="2"/>
        <v/>
      </c>
      <c r="H27" s="105" t="str">
        <f t="shared" si="3"/>
        <v/>
      </c>
      <c r="I27" s="105" t="str">
        <f t="shared" si="4"/>
        <v/>
      </c>
      <c r="J27" s="106" t="str">
        <f t="shared" si="5"/>
        <v/>
      </c>
      <c r="K27" s="104" t="str">
        <f t="shared" si="6"/>
        <v/>
      </c>
      <c r="L27" s="77" t="str">
        <f t="shared" si="7"/>
        <v/>
      </c>
      <c r="M27" s="107">
        <f t="shared" si="9"/>
        <v>0</v>
      </c>
      <c r="N27" s="108" t="str">
        <f t="shared" si="10"/>
        <v/>
      </c>
      <c r="Q27" s="104" t="s">
        <v>239</v>
      </c>
      <c r="R27" s="146"/>
      <c r="S27" s="141"/>
      <c r="T27" s="142"/>
      <c r="U27" s="143"/>
      <c r="V27" s="143"/>
      <c r="W27" s="144"/>
      <c r="X27" s="137"/>
      <c r="Y27" s="107">
        <v>0</v>
      </c>
    </row>
    <row r="28" spans="1:25" x14ac:dyDescent="0.25">
      <c r="A28" s="102" t="str">
        <f t="shared" si="12"/>
        <v>Magic the Gathering</v>
      </c>
      <c r="B28" s="102" t="str">
        <f t="shared" si="11"/>
        <v>FZ</v>
      </c>
      <c r="C28" s="103">
        <f t="shared" si="8"/>
        <v>250</v>
      </c>
      <c r="D28" s="77"/>
      <c r="E28" s="104" t="str">
        <f t="shared" si="0"/>
        <v/>
      </c>
      <c r="F28" s="104" t="str">
        <f t="shared" si="1"/>
        <v/>
      </c>
      <c r="G28" s="105" t="str">
        <f t="shared" si="2"/>
        <v/>
      </c>
      <c r="H28" s="105">
        <f t="shared" si="3"/>
        <v>5</v>
      </c>
      <c r="I28" s="105">
        <f t="shared" si="4"/>
        <v>18</v>
      </c>
      <c r="J28" s="106" t="str">
        <f t="shared" si="5"/>
        <v/>
      </c>
      <c r="K28" s="104" t="str">
        <f t="shared" si="6"/>
        <v/>
      </c>
      <c r="L28" s="77" t="str">
        <f t="shared" si="7"/>
        <v/>
      </c>
      <c r="M28" s="107">
        <f t="shared" si="9"/>
        <v>0</v>
      </c>
      <c r="N28" s="108">
        <f t="shared" si="10"/>
        <v>250</v>
      </c>
      <c r="Q28" s="131" t="s">
        <v>82</v>
      </c>
      <c r="R28" s="146" t="s">
        <v>229</v>
      </c>
      <c r="S28" s="141"/>
      <c r="T28" s="142"/>
      <c r="U28" s="143"/>
      <c r="V28" s="143">
        <v>5</v>
      </c>
      <c r="W28" s="144">
        <v>18</v>
      </c>
      <c r="X28" s="137"/>
      <c r="Y28" s="107">
        <v>0</v>
      </c>
    </row>
    <row r="29" spans="1:25" x14ac:dyDescent="0.25">
      <c r="A29" s="102" t="str">
        <f t="shared" si="12"/>
        <v>Manga</v>
      </c>
      <c r="B29" s="102" t="str">
        <f t="shared" si="11"/>
        <v>FZ</v>
      </c>
      <c r="C29" s="103">
        <f t="shared" si="8"/>
        <v>250</v>
      </c>
      <c r="D29" s="77"/>
      <c r="E29" s="104" t="str">
        <f t="shared" si="0"/>
        <v/>
      </c>
      <c r="F29" s="104" t="str">
        <f t="shared" si="1"/>
        <v/>
      </c>
      <c r="G29" s="105" t="str">
        <f t="shared" si="2"/>
        <v/>
      </c>
      <c r="H29" s="105">
        <f t="shared" si="3"/>
        <v>6</v>
      </c>
      <c r="I29" s="105">
        <f t="shared" si="4"/>
        <v>18</v>
      </c>
      <c r="J29" s="106" t="str">
        <f t="shared" si="5"/>
        <v/>
      </c>
      <c r="K29" s="104" t="str">
        <f t="shared" si="6"/>
        <v/>
      </c>
      <c r="L29" s="77" t="str">
        <f t="shared" si="7"/>
        <v/>
      </c>
      <c r="M29" s="107">
        <f t="shared" si="9"/>
        <v>0</v>
      </c>
      <c r="N29" s="108">
        <f t="shared" si="10"/>
        <v>250</v>
      </c>
      <c r="Q29" s="131" t="s">
        <v>83</v>
      </c>
      <c r="R29" s="146" t="s">
        <v>229</v>
      </c>
      <c r="S29" s="141"/>
      <c r="T29" s="142"/>
      <c r="U29" s="143"/>
      <c r="V29" s="143">
        <v>6</v>
      </c>
      <c r="W29" s="144">
        <v>18</v>
      </c>
      <c r="X29" s="137"/>
      <c r="Y29" s="107">
        <v>0</v>
      </c>
    </row>
    <row r="30" spans="1:25" x14ac:dyDescent="0.25">
      <c r="A30" s="102" t="str">
        <f t="shared" si="12"/>
        <v>Medidation</v>
      </c>
      <c r="B30" s="102" t="str">
        <f t="shared" si="11"/>
        <v/>
      </c>
      <c r="C30" s="103" t="str">
        <f t="shared" si="8"/>
        <v/>
      </c>
      <c r="D30" s="77"/>
      <c r="E30" s="104" t="str">
        <f t="shared" si="0"/>
        <v/>
      </c>
      <c r="F30" s="104" t="str">
        <f t="shared" si="1"/>
        <v/>
      </c>
      <c r="G30" s="105" t="str">
        <f t="shared" si="2"/>
        <v/>
      </c>
      <c r="H30" s="105" t="str">
        <f t="shared" si="3"/>
        <v/>
      </c>
      <c r="I30" s="105" t="str">
        <f t="shared" si="4"/>
        <v/>
      </c>
      <c r="J30" s="106" t="str">
        <f t="shared" si="5"/>
        <v/>
      </c>
      <c r="K30" s="104" t="str">
        <f t="shared" si="6"/>
        <v/>
      </c>
      <c r="L30" s="77" t="str">
        <f t="shared" si="7"/>
        <v/>
      </c>
      <c r="M30" s="107">
        <f t="shared" si="9"/>
        <v>0</v>
      </c>
      <c r="N30" s="108" t="str">
        <f t="shared" si="10"/>
        <v/>
      </c>
      <c r="Q30" s="131" t="s">
        <v>207</v>
      </c>
      <c r="R30" s="146"/>
      <c r="S30" s="141"/>
      <c r="T30" s="142"/>
      <c r="U30" s="143"/>
      <c r="V30" s="143"/>
      <c r="W30" s="144"/>
      <c r="X30" s="137"/>
      <c r="Y30" s="107">
        <v>0</v>
      </c>
    </row>
    <row r="31" spans="1:25" x14ac:dyDescent="0.25">
      <c r="A31" s="102" t="str">
        <f t="shared" si="12"/>
        <v xml:space="preserve">Musik   </v>
      </c>
      <c r="B31" s="102" t="str">
        <f t="shared" si="11"/>
        <v>FZ</v>
      </c>
      <c r="C31" s="103">
        <f t="shared" si="8"/>
        <v>250</v>
      </c>
      <c r="D31" s="77"/>
      <c r="E31" s="104" t="str">
        <f t="shared" si="0"/>
        <v/>
      </c>
      <c r="F31" s="104" t="str">
        <f t="shared" si="1"/>
        <v/>
      </c>
      <c r="G31" s="105" t="str">
        <f t="shared" si="2"/>
        <v/>
      </c>
      <c r="H31" s="105">
        <f t="shared" si="3"/>
        <v>6</v>
      </c>
      <c r="I31" s="105">
        <f t="shared" si="4"/>
        <v>18</v>
      </c>
      <c r="J31" s="106" t="str">
        <f t="shared" si="5"/>
        <v/>
      </c>
      <c r="K31" s="104" t="str">
        <f t="shared" si="6"/>
        <v/>
      </c>
      <c r="L31" s="77" t="str">
        <f t="shared" si="7"/>
        <v/>
      </c>
      <c r="M31" s="107">
        <f t="shared" si="9"/>
        <v>0</v>
      </c>
      <c r="N31" s="108">
        <f t="shared" si="10"/>
        <v>250</v>
      </c>
      <c r="Q31" s="131" t="s">
        <v>129</v>
      </c>
      <c r="R31" s="146" t="s">
        <v>229</v>
      </c>
      <c r="S31" s="141"/>
      <c r="T31" s="142"/>
      <c r="U31" s="143"/>
      <c r="V31" s="143">
        <v>6</v>
      </c>
      <c r="W31" s="144">
        <v>18</v>
      </c>
      <c r="X31" s="137"/>
      <c r="Y31" s="107">
        <v>0</v>
      </c>
    </row>
    <row r="32" spans="1:25" x14ac:dyDescent="0.25">
      <c r="A32" s="102" t="str">
        <f t="shared" si="12"/>
        <v xml:space="preserve">PEN &amp; PAPER </v>
      </c>
      <c r="B32" s="102" t="str">
        <f t="shared" si="11"/>
        <v>FZ</v>
      </c>
      <c r="C32" s="103">
        <f t="shared" si="8"/>
        <v>250</v>
      </c>
      <c r="D32" s="77"/>
      <c r="E32" s="104" t="str">
        <f t="shared" si="0"/>
        <v/>
      </c>
      <c r="F32" s="104" t="str">
        <f t="shared" si="1"/>
        <v/>
      </c>
      <c r="G32" s="105" t="str">
        <f t="shared" si="2"/>
        <v/>
      </c>
      <c r="H32" s="105">
        <f t="shared" si="3"/>
        <v>6</v>
      </c>
      <c r="I32" s="105">
        <f t="shared" si="4"/>
        <v>18</v>
      </c>
      <c r="J32" s="106" t="str">
        <f t="shared" si="5"/>
        <v/>
      </c>
      <c r="K32" s="104" t="str">
        <f t="shared" si="6"/>
        <v/>
      </c>
      <c r="L32" s="77" t="str">
        <f t="shared" si="7"/>
        <v/>
      </c>
      <c r="M32" s="107">
        <f t="shared" si="9"/>
        <v>0</v>
      </c>
      <c r="N32" s="108">
        <f t="shared" si="10"/>
        <v>250</v>
      </c>
      <c r="Q32" s="131" t="s">
        <v>90</v>
      </c>
      <c r="R32" s="146" t="s">
        <v>229</v>
      </c>
      <c r="S32" s="141"/>
      <c r="T32" s="142"/>
      <c r="U32" s="143"/>
      <c r="V32" s="143">
        <v>6</v>
      </c>
      <c r="W32" s="144">
        <v>18</v>
      </c>
      <c r="X32" s="137"/>
      <c r="Y32" s="107">
        <v>0</v>
      </c>
    </row>
    <row r="33" spans="1:34" x14ac:dyDescent="0.25">
      <c r="A33" s="102" t="str">
        <f t="shared" si="12"/>
        <v>Salsa</v>
      </c>
      <c r="B33" s="102" t="str">
        <f t="shared" si="11"/>
        <v/>
      </c>
      <c r="C33" s="103" t="str">
        <f t="shared" si="8"/>
        <v/>
      </c>
      <c r="D33" s="77"/>
      <c r="E33" s="104" t="str">
        <f t="shared" si="0"/>
        <v/>
      </c>
      <c r="F33" s="104" t="str">
        <f t="shared" si="1"/>
        <v/>
      </c>
      <c r="G33" s="105" t="str">
        <f t="shared" si="2"/>
        <v/>
      </c>
      <c r="H33" s="105" t="str">
        <f t="shared" si="3"/>
        <v/>
      </c>
      <c r="I33" s="105" t="str">
        <f t="shared" si="4"/>
        <v/>
      </c>
      <c r="J33" s="106" t="str">
        <f t="shared" si="5"/>
        <v/>
      </c>
      <c r="K33" s="104" t="str">
        <f t="shared" si="6"/>
        <v/>
      </c>
      <c r="L33" s="77" t="str">
        <f t="shared" si="7"/>
        <v/>
      </c>
      <c r="M33" s="107">
        <f t="shared" si="9"/>
        <v>0</v>
      </c>
      <c r="N33" s="108" t="str">
        <f t="shared" si="10"/>
        <v/>
      </c>
      <c r="Q33" s="130" t="s">
        <v>240</v>
      </c>
      <c r="R33" s="146"/>
      <c r="S33" s="141"/>
      <c r="T33" s="142"/>
      <c r="U33" s="143"/>
      <c r="V33" s="143"/>
      <c r="W33" s="144"/>
      <c r="X33" s="137"/>
      <c r="Y33" s="107">
        <v>0</v>
      </c>
    </row>
    <row r="34" spans="1:34" x14ac:dyDescent="0.25">
      <c r="A34" s="102" t="str">
        <f t="shared" si="12"/>
        <v>Schreib&amp;Poetry Slam</v>
      </c>
      <c r="B34" s="102" t="str">
        <f t="shared" si="11"/>
        <v/>
      </c>
      <c r="C34" s="103" t="str">
        <f t="shared" si="8"/>
        <v/>
      </c>
      <c r="D34" s="77"/>
      <c r="E34" s="104" t="str">
        <f t="shared" si="0"/>
        <v/>
      </c>
      <c r="F34" s="104" t="str">
        <f t="shared" si="1"/>
        <v/>
      </c>
      <c r="G34" s="105" t="str">
        <f t="shared" si="2"/>
        <v/>
      </c>
      <c r="H34" s="105" t="str">
        <f t="shared" si="3"/>
        <v/>
      </c>
      <c r="I34" s="105" t="str">
        <f t="shared" si="4"/>
        <v/>
      </c>
      <c r="J34" s="106" t="str">
        <f t="shared" si="5"/>
        <v/>
      </c>
      <c r="K34" s="104" t="str">
        <f t="shared" si="6"/>
        <v/>
      </c>
      <c r="L34" s="77" t="str">
        <f t="shared" si="7"/>
        <v/>
      </c>
      <c r="M34" s="107">
        <f t="shared" si="9"/>
        <v>0</v>
      </c>
      <c r="N34" s="108" t="str">
        <f t="shared" si="10"/>
        <v/>
      </c>
      <c r="Q34" s="104" t="s">
        <v>241</v>
      </c>
      <c r="R34" s="146"/>
      <c r="S34" s="141"/>
      <c r="T34" s="142"/>
      <c r="U34" s="143"/>
      <c r="V34" s="143"/>
      <c r="W34" s="144"/>
      <c r="X34" s="137"/>
      <c r="Y34" s="107">
        <v>0</v>
      </c>
    </row>
    <row r="35" spans="1:34" x14ac:dyDescent="0.25">
      <c r="A35" s="102" t="str">
        <f t="shared" si="12"/>
        <v>Schwimmen</v>
      </c>
      <c r="B35" s="102" t="str">
        <f t="shared" si="11"/>
        <v>SP</v>
      </c>
      <c r="C35" s="103">
        <f t="shared" si="8"/>
        <v>250</v>
      </c>
      <c r="D35" s="77"/>
      <c r="E35" s="104" t="str">
        <f t="shared" si="0"/>
        <v>Hallenbad</v>
      </c>
      <c r="F35" s="104" t="str">
        <f t="shared" si="1"/>
        <v>Villingen</v>
      </c>
      <c r="G35" s="105">
        <f t="shared" si="2"/>
        <v>20</v>
      </c>
      <c r="H35" s="105">
        <f t="shared" si="3"/>
        <v>12</v>
      </c>
      <c r="I35" s="105">
        <f t="shared" si="4"/>
        <v>18</v>
      </c>
      <c r="J35" s="106">
        <f t="shared" si="5"/>
        <v>475.20000000000005</v>
      </c>
      <c r="K35" s="104">
        <f t="shared" si="6"/>
        <v>2.2999999999999998</v>
      </c>
      <c r="L35" s="77">
        <f t="shared" si="7"/>
        <v>496.79999999999995</v>
      </c>
      <c r="M35" s="107">
        <f t="shared" si="9"/>
        <v>0</v>
      </c>
      <c r="N35" s="108">
        <f t="shared" si="10"/>
        <v>1222</v>
      </c>
      <c r="Q35" s="131" t="s">
        <v>77</v>
      </c>
      <c r="R35" s="146" t="s">
        <v>228</v>
      </c>
      <c r="S35" s="141" t="s">
        <v>242</v>
      </c>
      <c r="T35" s="142" t="s">
        <v>231</v>
      </c>
      <c r="U35" s="143">
        <v>20</v>
      </c>
      <c r="V35" s="143">
        <v>12</v>
      </c>
      <c r="W35" s="144">
        <v>18</v>
      </c>
      <c r="X35" s="137">
        <v>2.2999999999999998</v>
      </c>
      <c r="Y35" s="107">
        <v>0</v>
      </c>
    </row>
    <row r="36" spans="1:34" x14ac:dyDescent="0.25">
      <c r="A36" s="102" t="str">
        <f t="shared" si="12"/>
        <v>SMD Freundesgruppe</v>
      </c>
      <c r="B36" s="102" t="str">
        <f t="shared" si="11"/>
        <v>FZ</v>
      </c>
      <c r="C36" s="103">
        <f t="shared" si="8"/>
        <v>250</v>
      </c>
      <c r="D36" s="77"/>
      <c r="E36" s="104" t="str">
        <f t="shared" si="0"/>
        <v/>
      </c>
      <c r="F36" s="104" t="str">
        <f t="shared" si="1"/>
        <v/>
      </c>
      <c r="G36" s="105" t="str">
        <f t="shared" si="2"/>
        <v/>
      </c>
      <c r="H36" s="105">
        <f t="shared" si="3"/>
        <v>6</v>
      </c>
      <c r="I36" s="105">
        <f t="shared" si="4"/>
        <v>18</v>
      </c>
      <c r="J36" s="106" t="str">
        <f t="shared" si="5"/>
        <v/>
      </c>
      <c r="K36" s="104" t="str">
        <f t="shared" si="6"/>
        <v/>
      </c>
      <c r="L36" s="77" t="str">
        <f t="shared" si="7"/>
        <v/>
      </c>
      <c r="M36" s="107">
        <f t="shared" si="9"/>
        <v>0</v>
      </c>
      <c r="N36" s="108">
        <f t="shared" si="10"/>
        <v>250</v>
      </c>
      <c r="Q36" s="131" t="s">
        <v>91</v>
      </c>
      <c r="R36" s="146" t="s">
        <v>229</v>
      </c>
      <c r="S36" s="141"/>
      <c r="T36" s="142"/>
      <c r="U36" s="143"/>
      <c r="V36" s="143">
        <v>6</v>
      </c>
      <c r="W36" s="144">
        <v>18</v>
      </c>
      <c r="X36" s="137"/>
      <c r="Y36" s="107">
        <v>0</v>
      </c>
    </row>
    <row r="37" spans="1:34" x14ac:dyDescent="0.25">
      <c r="A37" s="102" t="str">
        <f t="shared" si="12"/>
        <v>Spiele</v>
      </c>
      <c r="B37" s="102" t="str">
        <f t="shared" si="11"/>
        <v>FZ</v>
      </c>
      <c r="C37" s="103">
        <f t="shared" si="8"/>
        <v>250</v>
      </c>
      <c r="D37" s="77"/>
      <c r="E37" s="104" t="str">
        <f t="shared" si="0"/>
        <v/>
      </c>
      <c r="F37" s="104" t="str">
        <f t="shared" si="1"/>
        <v/>
      </c>
      <c r="G37" s="105" t="str">
        <f t="shared" si="2"/>
        <v/>
      </c>
      <c r="H37" s="105">
        <f t="shared" si="3"/>
        <v>5</v>
      </c>
      <c r="I37" s="105">
        <f t="shared" si="4"/>
        <v>18</v>
      </c>
      <c r="J37" s="106" t="str">
        <f t="shared" si="5"/>
        <v/>
      </c>
      <c r="K37" s="104" t="str">
        <f t="shared" si="6"/>
        <v/>
      </c>
      <c r="L37" s="77" t="str">
        <f t="shared" si="7"/>
        <v/>
      </c>
      <c r="M37" s="107">
        <f t="shared" si="9"/>
        <v>0</v>
      </c>
      <c r="N37" s="108">
        <f t="shared" si="10"/>
        <v>250</v>
      </c>
      <c r="Q37" s="131" t="s">
        <v>84</v>
      </c>
      <c r="R37" s="146" t="s">
        <v>229</v>
      </c>
      <c r="S37" s="141"/>
      <c r="T37" s="142"/>
      <c r="U37" s="143"/>
      <c r="V37" s="143">
        <v>5</v>
      </c>
      <c r="W37" s="144">
        <v>18</v>
      </c>
      <c r="X37" s="137"/>
      <c r="Y37" s="107">
        <v>0</v>
      </c>
    </row>
    <row r="38" spans="1:34" x14ac:dyDescent="0.25">
      <c r="A38" s="102" t="str">
        <f t="shared" si="12"/>
        <v>Tanzen</v>
      </c>
      <c r="B38" s="102" t="str">
        <f t="shared" si="11"/>
        <v>SP</v>
      </c>
      <c r="C38" s="103">
        <f t="shared" si="8"/>
        <v>250</v>
      </c>
      <c r="D38" s="77"/>
      <c r="E38" s="104" t="str">
        <f t="shared" si="0"/>
        <v/>
      </c>
      <c r="F38" s="104" t="str">
        <f t="shared" si="1"/>
        <v/>
      </c>
      <c r="G38" s="105" t="str">
        <f t="shared" si="2"/>
        <v/>
      </c>
      <c r="H38" s="105">
        <f t="shared" si="3"/>
        <v>14</v>
      </c>
      <c r="I38" s="105">
        <f t="shared" si="4"/>
        <v>18</v>
      </c>
      <c r="J38" s="106" t="str">
        <f t="shared" si="5"/>
        <v/>
      </c>
      <c r="K38" s="104" t="str">
        <f t="shared" si="6"/>
        <v/>
      </c>
      <c r="L38" s="77" t="str">
        <f t="shared" si="7"/>
        <v/>
      </c>
      <c r="M38" s="107">
        <f t="shared" si="9"/>
        <v>0</v>
      </c>
      <c r="N38" s="108">
        <f t="shared" si="10"/>
        <v>250</v>
      </c>
      <c r="Q38" s="131" t="s">
        <v>85</v>
      </c>
      <c r="R38" s="146" t="s">
        <v>228</v>
      </c>
      <c r="S38" s="141"/>
      <c r="T38" s="142"/>
      <c r="U38" s="143"/>
      <c r="V38" s="143">
        <v>14</v>
      </c>
      <c r="W38" s="144">
        <v>18</v>
      </c>
      <c r="X38" s="137"/>
      <c r="Y38" s="107">
        <v>0</v>
      </c>
    </row>
    <row r="39" spans="1:34" x14ac:dyDescent="0.25">
      <c r="A39" s="102" t="str">
        <f t="shared" si="12"/>
        <v xml:space="preserve">Technik/Feten   </v>
      </c>
      <c r="B39" s="102" t="str">
        <f t="shared" si="11"/>
        <v>FZ</v>
      </c>
      <c r="C39" s="103">
        <v>7500</v>
      </c>
      <c r="D39" s="77"/>
      <c r="E39" s="104" t="str">
        <f t="shared" si="0"/>
        <v/>
      </c>
      <c r="F39" s="104" t="str">
        <f t="shared" si="1"/>
        <v/>
      </c>
      <c r="G39" s="105" t="str">
        <f t="shared" si="2"/>
        <v/>
      </c>
      <c r="H39" s="105" t="str">
        <f t="shared" si="3"/>
        <v/>
      </c>
      <c r="I39" s="105" t="str">
        <f t="shared" si="4"/>
        <v/>
      </c>
      <c r="J39" s="106" t="str">
        <f t="shared" si="5"/>
        <v/>
      </c>
      <c r="K39" s="104" t="str">
        <f t="shared" si="6"/>
        <v/>
      </c>
      <c r="L39" s="77" t="str">
        <f t="shared" si="7"/>
        <v/>
      </c>
      <c r="M39" s="107">
        <f t="shared" si="9"/>
        <v>0</v>
      </c>
      <c r="N39" s="108">
        <v>3750</v>
      </c>
      <c r="Q39" s="131" t="s">
        <v>92</v>
      </c>
      <c r="R39" s="146" t="s">
        <v>229</v>
      </c>
      <c r="S39" s="141"/>
      <c r="T39" s="142"/>
      <c r="U39" s="143"/>
      <c r="V39" s="143"/>
      <c r="W39" s="144"/>
      <c r="X39" s="137"/>
      <c r="Y39" s="107">
        <v>0</v>
      </c>
      <c r="Z39" s="296" t="s">
        <v>374</v>
      </c>
      <c r="AA39" s="296"/>
      <c r="AB39" s="296"/>
      <c r="AC39" s="296"/>
      <c r="AD39" s="296"/>
      <c r="AE39" s="296"/>
      <c r="AF39" s="296"/>
      <c r="AG39" s="296"/>
      <c r="AH39" s="296"/>
    </row>
    <row r="40" spans="1:34" x14ac:dyDescent="0.25">
      <c r="A40" s="102" t="str">
        <f t="shared" si="12"/>
        <v>Tennis</v>
      </c>
      <c r="B40" s="102" t="str">
        <f t="shared" si="11"/>
        <v>SP</v>
      </c>
      <c r="C40" s="103">
        <f t="shared" si="8"/>
        <v>250</v>
      </c>
      <c r="D40" s="77"/>
      <c r="E40" s="104" t="str">
        <f t="shared" si="0"/>
        <v/>
      </c>
      <c r="F40" s="104" t="str">
        <f t="shared" si="1"/>
        <v/>
      </c>
      <c r="G40" s="105" t="str">
        <f t="shared" si="2"/>
        <v/>
      </c>
      <c r="H40" s="105">
        <f t="shared" si="3"/>
        <v>8</v>
      </c>
      <c r="I40" s="105">
        <f t="shared" si="4"/>
        <v>18</v>
      </c>
      <c r="J40" s="106" t="str">
        <f t="shared" si="5"/>
        <v/>
      </c>
      <c r="K40" s="104" t="str">
        <f t="shared" si="6"/>
        <v/>
      </c>
      <c r="L40" s="77" t="str">
        <f t="shared" si="7"/>
        <v/>
      </c>
      <c r="M40" s="107">
        <f t="shared" si="9"/>
        <v>1188</v>
      </c>
      <c r="N40" s="108">
        <f t="shared" si="10"/>
        <v>1438</v>
      </c>
      <c r="Q40" s="131" t="s">
        <v>86</v>
      </c>
      <c r="R40" s="146" t="s">
        <v>228</v>
      </c>
      <c r="S40" s="141"/>
      <c r="T40" s="142"/>
      <c r="U40" s="143"/>
      <c r="V40" s="143">
        <v>8</v>
      </c>
      <c r="W40" s="144">
        <v>18</v>
      </c>
      <c r="X40" s="137"/>
      <c r="Y40" s="107">
        <v>66</v>
      </c>
    </row>
    <row r="41" spans="1:34" x14ac:dyDescent="0.25">
      <c r="A41" s="102" t="str">
        <f t="shared" si="12"/>
        <v>Tischkicker</v>
      </c>
      <c r="B41" s="102" t="str">
        <f t="shared" si="11"/>
        <v>SP</v>
      </c>
      <c r="C41" s="103">
        <f t="shared" si="8"/>
        <v>250</v>
      </c>
      <c r="D41" s="77"/>
      <c r="E41" s="104" t="str">
        <f t="shared" si="0"/>
        <v/>
      </c>
      <c r="F41" s="104" t="str">
        <f t="shared" si="1"/>
        <v/>
      </c>
      <c r="G41" s="105" t="str">
        <f t="shared" si="2"/>
        <v/>
      </c>
      <c r="H41" s="105">
        <f t="shared" si="3"/>
        <v>4</v>
      </c>
      <c r="I41" s="105">
        <f t="shared" si="4"/>
        <v>18</v>
      </c>
      <c r="J41" s="106" t="str">
        <f t="shared" si="5"/>
        <v/>
      </c>
      <c r="K41" s="104" t="str">
        <f t="shared" si="6"/>
        <v/>
      </c>
      <c r="L41" s="77" t="str">
        <f t="shared" si="7"/>
        <v/>
      </c>
      <c r="M41" s="107">
        <f t="shared" si="9"/>
        <v>0</v>
      </c>
      <c r="N41" s="108">
        <f t="shared" si="10"/>
        <v>250</v>
      </c>
      <c r="Q41" s="130" t="s">
        <v>165</v>
      </c>
      <c r="R41" s="146" t="s">
        <v>228</v>
      </c>
      <c r="S41" s="141"/>
      <c r="T41" s="142"/>
      <c r="U41" s="143"/>
      <c r="V41" s="143">
        <v>4</v>
      </c>
      <c r="W41" s="144">
        <v>18</v>
      </c>
      <c r="X41" s="137"/>
      <c r="Y41" s="107">
        <v>0</v>
      </c>
    </row>
    <row r="42" spans="1:34" x14ac:dyDescent="0.25">
      <c r="A42" s="102" t="str">
        <f t="shared" si="12"/>
        <v>UnFug</v>
      </c>
      <c r="B42" s="102" t="str">
        <f t="shared" si="11"/>
        <v>FZ</v>
      </c>
      <c r="C42" s="103">
        <f t="shared" si="8"/>
        <v>250</v>
      </c>
      <c r="D42" s="77"/>
      <c r="E42" s="104" t="str">
        <f t="shared" si="0"/>
        <v/>
      </c>
      <c r="F42" s="104" t="str">
        <f t="shared" si="1"/>
        <v/>
      </c>
      <c r="G42" s="105" t="str">
        <f t="shared" si="2"/>
        <v/>
      </c>
      <c r="H42" s="105">
        <f t="shared" si="3"/>
        <v>6</v>
      </c>
      <c r="I42" s="105">
        <f t="shared" si="4"/>
        <v>18</v>
      </c>
      <c r="J42" s="106" t="str">
        <f t="shared" si="5"/>
        <v/>
      </c>
      <c r="K42" s="104" t="str">
        <f t="shared" si="6"/>
        <v/>
      </c>
      <c r="L42" s="77" t="str">
        <f t="shared" si="7"/>
        <v/>
      </c>
      <c r="M42" s="107">
        <f t="shared" si="9"/>
        <v>0</v>
      </c>
      <c r="N42" s="108">
        <f t="shared" si="10"/>
        <v>250</v>
      </c>
      <c r="Q42" s="131" t="s">
        <v>93</v>
      </c>
      <c r="R42" s="146" t="s">
        <v>229</v>
      </c>
      <c r="S42" s="141"/>
      <c r="T42" s="142"/>
      <c r="U42" s="143"/>
      <c r="V42" s="143">
        <v>6</v>
      </c>
      <c r="W42" s="144">
        <v>18</v>
      </c>
      <c r="X42" s="137"/>
      <c r="Y42" s="107">
        <v>0</v>
      </c>
    </row>
    <row r="43" spans="1:34" x14ac:dyDescent="0.25">
      <c r="A43" s="102" t="str">
        <f t="shared" si="12"/>
        <v xml:space="preserve">Volleyball </v>
      </c>
      <c r="B43" s="102" t="str">
        <f t="shared" si="11"/>
        <v>SP</v>
      </c>
      <c r="C43" s="103">
        <f t="shared" si="8"/>
        <v>250</v>
      </c>
      <c r="D43" s="77"/>
      <c r="E43" s="104" t="str">
        <f t="shared" si="0"/>
        <v/>
      </c>
      <c r="F43" s="109" t="str">
        <f t="shared" si="1"/>
        <v/>
      </c>
      <c r="G43" s="105" t="str">
        <f t="shared" si="2"/>
        <v/>
      </c>
      <c r="H43" s="105">
        <f t="shared" si="3"/>
        <v>14</v>
      </c>
      <c r="I43" s="105">
        <f t="shared" si="4"/>
        <v>18</v>
      </c>
      <c r="J43" s="106" t="str">
        <f t="shared" si="5"/>
        <v/>
      </c>
      <c r="K43" s="104" t="str">
        <f t="shared" si="6"/>
        <v/>
      </c>
      <c r="L43" s="77" t="str">
        <f t="shared" si="7"/>
        <v/>
      </c>
      <c r="M43" s="107">
        <f t="shared" si="9"/>
        <v>0</v>
      </c>
      <c r="N43" s="108">
        <f t="shared" si="10"/>
        <v>250</v>
      </c>
      <c r="Q43" s="130" t="s">
        <v>132</v>
      </c>
      <c r="R43" s="146" t="s">
        <v>228</v>
      </c>
      <c r="S43" s="141"/>
      <c r="T43" s="142"/>
      <c r="U43" s="143"/>
      <c r="V43" s="143">
        <v>14</v>
      </c>
      <c r="W43" s="144">
        <v>18</v>
      </c>
      <c r="X43" s="137"/>
      <c r="Y43" s="107">
        <v>0</v>
      </c>
    </row>
    <row r="44" spans="1:34" x14ac:dyDescent="0.25">
      <c r="A44" s="102" t="str">
        <f t="shared" si="12"/>
        <v/>
      </c>
      <c r="B44" s="102" t="str">
        <f t="shared" si="11"/>
        <v/>
      </c>
      <c r="C44" s="103" t="str">
        <f t="shared" si="8"/>
        <v/>
      </c>
      <c r="D44" s="77"/>
      <c r="E44" s="110"/>
      <c r="F44" s="111"/>
      <c r="G44" s="105" t="str">
        <f t="shared" ref="G44:G52" si="13">IF(U44="","",U44)</f>
        <v/>
      </c>
      <c r="H44" s="105" t="str">
        <f t="shared" ref="H44:H52" si="14">IF(V44="","",V44)</f>
        <v/>
      </c>
      <c r="I44" s="105" t="str">
        <f t="shared" ref="I44:I52" si="15">IF(W44="","",W44)</f>
        <v/>
      </c>
      <c r="J44" s="106" t="str">
        <f t="shared" si="5"/>
        <v/>
      </c>
      <c r="K44" s="104" t="str">
        <f t="shared" si="6"/>
        <v/>
      </c>
      <c r="L44" s="77" t="str">
        <f t="shared" si="7"/>
        <v/>
      </c>
      <c r="M44" s="107" t="str">
        <f t="shared" si="9"/>
        <v/>
      </c>
      <c r="N44" s="108" t="str">
        <f t="shared" si="10"/>
        <v/>
      </c>
      <c r="Q44" s="139"/>
      <c r="R44" s="146"/>
      <c r="S44" s="141"/>
      <c r="T44" s="142"/>
      <c r="U44" s="143"/>
      <c r="V44" s="143"/>
      <c r="W44" s="144"/>
      <c r="X44" s="137"/>
      <c r="Y44" s="107"/>
    </row>
    <row r="45" spans="1:34" x14ac:dyDescent="0.25">
      <c r="A45" s="102" t="str">
        <f t="shared" si="12"/>
        <v/>
      </c>
      <c r="B45" s="102" t="str">
        <f t="shared" si="11"/>
        <v/>
      </c>
      <c r="C45" s="103" t="str">
        <f t="shared" si="8"/>
        <v/>
      </c>
      <c r="D45" s="77"/>
      <c r="E45" s="110"/>
      <c r="F45" s="111"/>
      <c r="G45" s="105" t="str">
        <f t="shared" si="13"/>
        <v/>
      </c>
      <c r="H45" s="105" t="str">
        <f t="shared" si="14"/>
        <v/>
      </c>
      <c r="I45" s="105" t="str">
        <f t="shared" si="15"/>
        <v/>
      </c>
      <c r="J45" s="106" t="str">
        <f t="shared" si="5"/>
        <v/>
      </c>
      <c r="K45" s="104" t="str">
        <f t="shared" si="6"/>
        <v/>
      </c>
      <c r="L45" s="77"/>
      <c r="M45" s="107" t="str">
        <f t="shared" si="9"/>
        <v/>
      </c>
      <c r="N45" s="108" t="str">
        <f t="shared" si="10"/>
        <v/>
      </c>
      <c r="Q45" s="139"/>
      <c r="R45" s="146"/>
      <c r="S45" s="141"/>
      <c r="T45" s="142"/>
      <c r="U45" s="143"/>
      <c r="V45" s="143"/>
      <c r="W45" s="144"/>
      <c r="X45" s="137"/>
      <c r="Y45" s="107"/>
    </row>
    <row r="46" spans="1:34" x14ac:dyDescent="0.25">
      <c r="A46" s="102" t="str">
        <f t="shared" si="12"/>
        <v/>
      </c>
      <c r="B46" s="102" t="str">
        <f t="shared" si="11"/>
        <v/>
      </c>
      <c r="C46" s="103" t="str">
        <f t="shared" si="8"/>
        <v/>
      </c>
      <c r="D46" s="77"/>
      <c r="E46" s="110"/>
      <c r="F46" s="111"/>
      <c r="G46" s="105" t="str">
        <f t="shared" si="13"/>
        <v/>
      </c>
      <c r="H46" s="105" t="str">
        <f t="shared" si="14"/>
        <v/>
      </c>
      <c r="I46" s="105" t="str">
        <f t="shared" si="15"/>
        <v/>
      </c>
      <c r="J46" s="106" t="str">
        <f t="shared" si="5"/>
        <v/>
      </c>
      <c r="K46" s="104" t="str">
        <f t="shared" si="6"/>
        <v/>
      </c>
      <c r="L46" s="77" t="str">
        <f>IF(X46="","",H46*I46*K46)</f>
        <v/>
      </c>
      <c r="M46" s="107" t="str">
        <f t="shared" si="9"/>
        <v/>
      </c>
      <c r="N46" s="108" t="str">
        <f t="shared" si="10"/>
        <v/>
      </c>
      <c r="Q46" s="139"/>
      <c r="R46" s="146"/>
      <c r="S46" s="141"/>
      <c r="T46" s="142"/>
      <c r="U46" s="143"/>
      <c r="V46" s="143"/>
      <c r="W46" s="144"/>
      <c r="X46" s="137"/>
      <c r="Y46" s="107"/>
    </row>
    <row r="47" spans="1:34" x14ac:dyDescent="0.25">
      <c r="A47" s="102" t="str">
        <f t="shared" si="12"/>
        <v/>
      </c>
      <c r="B47" s="102" t="str">
        <f t="shared" si="11"/>
        <v/>
      </c>
      <c r="C47" s="103" t="str">
        <f t="shared" si="8"/>
        <v/>
      </c>
      <c r="D47" s="77"/>
      <c r="E47" s="110"/>
      <c r="F47" s="111"/>
      <c r="G47" s="105" t="str">
        <f t="shared" si="13"/>
        <v/>
      </c>
      <c r="H47" s="105" t="str">
        <f t="shared" si="14"/>
        <v/>
      </c>
      <c r="I47" s="105" t="str">
        <f t="shared" si="15"/>
        <v/>
      </c>
      <c r="J47" s="106" t="str">
        <f t="shared" si="5"/>
        <v/>
      </c>
      <c r="K47" s="104" t="str">
        <f t="shared" si="6"/>
        <v/>
      </c>
      <c r="L47" s="77"/>
      <c r="M47" s="107" t="str">
        <f t="shared" si="9"/>
        <v/>
      </c>
      <c r="N47" s="108" t="str">
        <f t="shared" si="10"/>
        <v/>
      </c>
      <c r="Q47" s="139"/>
      <c r="R47" s="146"/>
      <c r="S47" s="141"/>
      <c r="T47" s="142"/>
      <c r="U47" s="143"/>
      <c r="V47" s="143"/>
      <c r="W47" s="144"/>
      <c r="X47" s="137"/>
      <c r="Y47" s="107"/>
    </row>
    <row r="48" spans="1:34" x14ac:dyDescent="0.25">
      <c r="A48" s="102" t="str">
        <f t="shared" si="12"/>
        <v/>
      </c>
      <c r="B48" s="102" t="str">
        <f t="shared" si="11"/>
        <v/>
      </c>
      <c r="C48" s="103" t="str">
        <f t="shared" si="8"/>
        <v/>
      </c>
      <c r="D48" s="77"/>
      <c r="E48" s="110"/>
      <c r="F48" s="111"/>
      <c r="G48" s="105" t="str">
        <f t="shared" si="13"/>
        <v/>
      </c>
      <c r="H48" s="105" t="str">
        <f t="shared" si="14"/>
        <v/>
      </c>
      <c r="I48" s="105" t="str">
        <f t="shared" si="15"/>
        <v/>
      </c>
      <c r="J48" s="106" t="str">
        <f t="shared" si="5"/>
        <v/>
      </c>
      <c r="K48" s="104" t="str">
        <f t="shared" si="6"/>
        <v/>
      </c>
      <c r="L48" s="77" t="str">
        <f>IF(X48="","",H48*I48*K48)</f>
        <v/>
      </c>
      <c r="M48" s="107" t="str">
        <f t="shared" si="9"/>
        <v/>
      </c>
      <c r="N48" s="108" t="str">
        <f t="shared" si="10"/>
        <v/>
      </c>
      <c r="Q48" s="139"/>
      <c r="R48" s="146"/>
      <c r="S48" s="141"/>
      <c r="T48" s="142"/>
      <c r="U48" s="143"/>
      <c r="V48" s="143"/>
      <c r="W48" s="144"/>
      <c r="X48" s="137"/>
      <c r="Y48" s="107"/>
    </row>
    <row r="49" spans="1:25" x14ac:dyDescent="0.25">
      <c r="A49" s="102" t="str">
        <f t="shared" si="12"/>
        <v/>
      </c>
      <c r="B49" s="102" t="str">
        <f t="shared" si="11"/>
        <v/>
      </c>
      <c r="C49" s="103" t="str">
        <f t="shared" si="8"/>
        <v/>
      </c>
      <c r="D49" s="77"/>
      <c r="E49" s="110"/>
      <c r="F49" s="111"/>
      <c r="G49" s="105" t="str">
        <f t="shared" si="13"/>
        <v/>
      </c>
      <c r="H49" s="105" t="str">
        <f t="shared" si="14"/>
        <v/>
      </c>
      <c r="I49" s="105" t="str">
        <f t="shared" si="15"/>
        <v/>
      </c>
      <c r="J49" s="106" t="str">
        <f t="shared" si="5"/>
        <v/>
      </c>
      <c r="K49" s="104" t="str">
        <f t="shared" si="6"/>
        <v/>
      </c>
      <c r="L49" s="77" t="str">
        <f>IF(X49="","",H49*I49*K49)</f>
        <v/>
      </c>
      <c r="M49" s="107" t="str">
        <f t="shared" si="9"/>
        <v/>
      </c>
      <c r="N49" s="108" t="str">
        <f t="shared" si="10"/>
        <v/>
      </c>
      <c r="Q49" s="139"/>
      <c r="R49" s="146"/>
      <c r="S49" s="141"/>
      <c r="T49" s="142"/>
      <c r="U49" s="143"/>
      <c r="V49" s="143"/>
      <c r="W49" s="144"/>
      <c r="X49" s="137"/>
      <c r="Y49" s="107"/>
    </row>
    <row r="50" spans="1:25" x14ac:dyDescent="0.25">
      <c r="A50" s="102" t="str">
        <f t="shared" si="12"/>
        <v/>
      </c>
      <c r="B50" s="102" t="str">
        <f t="shared" si="11"/>
        <v/>
      </c>
      <c r="C50" s="103" t="str">
        <f t="shared" si="8"/>
        <v/>
      </c>
      <c r="D50" s="77"/>
      <c r="E50" s="110"/>
      <c r="F50" s="111"/>
      <c r="G50" s="105" t="str">
        <f t="shared" si="13"/>
        <v/>
      </c>
      <c r="H50" s="105" t="str">
        <f t="shared" si="14"/>
        <v/>
      </c>
      <c r="I50" s="105" t="str">
        <f t="shared" si="15"/>
        <v/>
      </c>
      <c r="J50" s="106" t="str">
        <f t="shared" si="5"/>
        <v/>
      </c>
      <c r="K50" s="104" t="str">
        <f t="shared" si="6"/>
        <v/>
      </c>
      <c r="L50" s="77" t="str">
        <f>IF(X50="","",H50*I50*K50)</f>
        <v/>
      </c>
      <c r="M50" s="107" t="str">
        <f t="shared" si="9"/>
        <v/>
      </c>
      <c r="N50" s="108" t="str">
        <f t="shared" si="10"/>
        <v/>
      </c>
      <c r="Q50" s="139"/>
      <c r="R50" s="146"/>
      <c r="S50" s="141"/>
      <c r="T50" s="142"/>
      <c r="U50" s="143"/>
      <c r="V50" s="143"/>
      <c r="W50" s="144"/>
      <c r="X50" s="137"/>
      <c r="Y50" s="107"/>
    </row>
    <row r="51" spans="1:25" x14ac:dyDescent="0.25">
      <c r="A51" s="102" t="str">
        <f t="shared" si="12"/>
        <v/>
      </c>
      <c r="B51" s="102" t="str">
        <f t="shared" si="11"/>
        <v/>
      </c>
      <c r="C51" s="103" t="str">
        <f t="shared" si="8"/>
        <v/>
      </c>
      <c r="D51" s="77"/>
      <c r="E51" s="110"/>
      <c r="F51" s="111"/>
      <c r="G51" s="105" t="str">
        <f t="shared" si="13"/>
        <v/>
      </c>
      <c r="H51" s="105" t="str">
        <f t="shared" si="14"/>
        <v/>
      </c>
      <c r="I51" s="105" t="str">
        <f t="shared" si="15"/>
        <v/>
      </c>
      <c r="J51" s="106" t="str">
        <f t="shared" si="5"/>
        <v/>
      </c>
      <c r="K51" s="104" t="str">
        <f t="shared" si="6"/>
        <v/>
      </c>
      <c r="L51" s="77" t="str">
        <f>IF(X51="","",H51*I51*K51)</f>
        <v/>
      </c>
      <c r="M51" s="107" t="str">
        <f t="shared" si="9"/>
        <v/>
      </c>
      <c r="N51" s="108" t="str">
        <f t="shared" si="10"/>
        <v/>
      </c>
      <c r="Q51" s="139"/>
      <c r="R51" s="146"/>
      <c r="S51" s="141"/>
      <c r="T51" s="142"/>
      <c r="U51" s="143"/>
      <c r="V51" s="143"/>
      <c r="W51" s="144"/>
      <c r="X51" s="137"/>
      <c r="Y51" s="107"/>
    </row>
    <row r="52" spans="1:25" x14ac:dyDescent="0.25">
      <c r="A52" s="102" t="str">
        <f t="shared" si="12"/>
        <v/>
      </c>
      <c r="B52" s="112" t="str">
        <f t="shared" si="11"/>
        <v/>
      </c>
      <c r="C52" s="103" t="str">
        <f t="shared" si="8"/>
        <v/>
      </c>
      <c r="D52" s="77"/>
      <c r="E52" s="104"/>
      <c r="F52" s="111"/>
      <c r="G52" s="113" t="str">
        <f t="shared" si="13"/>
        <v/>
      </c>
      <c r="H52" s="113" t="str">
        <f t="shared" si="14"/>
        <v/>
      </c>
      <c r="I52" s="113" t="str">
        <f t="shared" si="15"/>
        <v/>
      </c>
      <c r="J52" s="106" t="str">
        <f t="shared" si="5"/>
        <v/>
      </c>
      <c r="K52" s="104" t="str">
        <f t="shared" si="6"/>
        <v/>
      </c>
      <c r="L52" s="77" t="str">
        <f>IF(X52="","",H52*I52*K52)</f>
        <v/>
      </c>
      <c r="M52" s="107" t="str">
        <f t="shared" si="9"/>
        <v/>
      </c>
      <c r="N52" s="108" t="str">
        <f t="shared" si="10"/>
        <v/>
      </c>
      <c r="Q52" s="137"/>
      <c r="R52" s="146"/>
      <c r="S52" s="141"/>
      <c r="T52" s="142"/>
      <c r="U52" s="143"/>
      <c r="V52" s="143"/>
      <c r="W52" s="145"/>
      <c r="X52" s="137"/>
      <c r="Y52" s="107"/>
    </row>
    <row r="53" spans="1:25" ht="15.75" thickBot="1" x14ac:dyDescent="0.3">
      <c r="A53" s="114"/>
      <c r="B53" s="115"/>
      <c r="C53" s="116"/>
      <c r="D53" s="117"/>
      <c r="E53" s="118"/>
      <c r="F53" s="119"/>
      <c r="G53" s="120"/>
      <c r="H53" s="120"/>
      <c r="I53" s="120"/>
      <c r="J53" s="121" t="str">
        <f t="shared" ref="J53" si="16">IF(H53="","",(G53*2)*(H53/4*0.22)*I53)</f>
        <v/>
      </c>
      <c r="K53" s="118"/>
      <c r="L53" s="117" t="str">
        <f t="shared" ref="L53" si="17">IF(H53="","",(H53*K53))</f>
        <v/>
      </c>
      <c r="M53" s="122"/>
      <c r="N53" s="121" t="str">
        <f t="shared" ref="N53" si="18">IF(C53="","",(C53+D53+J53+L53+M53))</f>
        <v/>
      </c>
      <c r="Q53" s="118"/>
      <c r="R53" s="133"/>
      <c r="S53" s="118"/>
      <c r="T53" s="133"/>
      <c r="U53" s="134"/>
      <c r="V53" s="134"/>
      <c r="W53" s="135"/>
      <c r="X53" s="118"/>
      <c r="Y53" s="132"/>
    </row>
    <row r="54" spans="1:25" s="4" customFormat="1" x14ac:dyDescent="0.25">
      <c r="A54" s="75"/>
      <c r="B54" s="75"/>
      <c r="C54" s="75">
        <f>SUM(C6:C52)</f>
        <v>13750</v>
      </c>
      <c r="D54" s="75">
        <f t="shared" ref="D54:N54" si="19">SUM(D6:D53)</f>
        <v>0</v>
      </c>
      <c r="E54" s="75">
        <f t="shared" si="19"/>
        <v>0</v>
      </c>
      <c r="F54" s="123"/>
      <c r="G54" s="124">
        <f t="shared" si="19"/>
        <v>45</v>
      </c>
      <c r="H54" s="124">
        <f t="shared" si="19"/>
        <v>227</v>
      </c>
      <c r="I54" s="124">
        <f t="shared" si="19"/>
        <v>450</v>
      </c>
      <c r="J54" s="75">
        <f t="shared" si="19"/>
        <v>1069.2</v>
      </c>
      <c r="K54" s="75">
        <f t="shared" si="19"/>
        <v>9.3000000000000007</v>
      </c>
      <c r="L54" s="75">
        <f t="shared" si="19"/>
        <v>2008.8</v>
      </c>
      <c r="M54" s="75">
        <f t="shared" si="19"/>
        <v>2808</v>
      </c>
      <c r="N54" s="75">
        <f t="shared" si="19"/>
        <v>15886</v>
      </c>
      <c r="Q54" s="75"/>
      <c r="R54" s="75"/>
      <c r="S54" s="75">
        <f t="shared" ref="S54" si="20">SUM(S6:S53)</f>
        <v>0</v>
      </c>
      <c r="T54" s="123"/>
      <c r="U54" s="136">
        <f t="shared" ref="U54:W54" si="21">SUM(U6:U53)</f>
        <v>45</v>
      </c>
      <c r="V54" s="136">
        <f t="shared" si="21"/>
        <v>227</v>
      </c>
      <c r="W54" s="136">
        <f t="shared" si="21"/>
        <v>450</v>
      </c>
      <c r="X54" s="75"/>
      <c r="Y54" s="75"/>
    </row>
    <row r="56" spans="1:25" x14ac:dyDescent="0.25">
      <c r="A56" s="224" t="s">
        <v>37</v>
      </c>
      <c r="B56" s="224"/>
      <c r="C56" s="224"/>
      <c r="D56" s="224"/>
      <c r="E56" s="224"/>
      <c r="F56" s="2"/>
      <c r="J56" s="2"/>
      <c r="K56" s="2"/>
      <c r="L56" s="2"/>
      <c r="M56" s="2"/>
      <c r="Q56" s="224"/>
      <c r="R56" s="224"/>
      <c r="S56" s="224"/>
      <c r="T56" s="2"/>
      <c r="X56" s="2"/>
      <c r="Y56" s="2"/>
    </row>
    <row r="57" spans="1:25" x14ac:dyDescent="0.25">
      <c r="A57" s="224" t="s">
        <v>105</v>
      </c>
      <c r="B57" s="224"/>
      <c r="C57" s="224"/>
      <c r="D57" s="224"/>
      <c r="E57" s="224"/>
      <c r="F57" s="2"/>
      <c r="J57" s="2"/>
      <c r="K57" s="2"/>
      <c r="L57" s="2"/>
      <c r="M57" s="2"/>
      <c r="Q57" s="224"/>
      <c r="R57" s="224"/>
      <c r="S57" s="224"/>
      <c r="T57" s="2"/>
      <c r="X57" s="2"/>
      <c r="Y57" s="2"/>
    </row>
    <row r="59" spans="1:25" x14ac:dyDescent="0.25">
      <c r="G59" s="3"/>
    </row>
  </sheetData>
  <sortState ref="A5:E25">
    <sortCondition ref="A5:A25"/>
  </sortState>
  <mergeCells count="11">
    <mergeCell ref="K2:M2"/>
    <mergeCell ref="A56:E56"/>
    <mergeCell ref="A57:E57"/>
    <mergeCell ref="A1:A2"/>
    <mergeCell ref="C2:D2"/>
    <mergeCell ref="E2:J2"/>
    <mergeCell ref="Q57:S57"/>
    <mergeCell ref="Q1:Q2"/>
    <mergeCell ref="S2:W2"/>
    <mergeCell ref="X2:Y2"/>
    <mergeCell ref="Q56:S56"/>
  </mergeCells>
  <pageMargins left="0.70866141732283472" right="0" top="0" bottom="0" header="0.31496062992125984" footer="0.31496062992125984"/>
  <pageSetup paperSize="9" orientation="portrait" r:id="rId1"/>
  <ignoredErrors>
    <ignoredError sqref="B3:B4 C53:N53 R3:R5 S3:W5 X3:X5 Y3:Y5 S10:T10 T6 D52:F52 A44:B51 A6:B6 D6:F6 D8:F8 D7:F7 D19:F43 A52:B52 D9:F9 S7:T7 S8:T8 S9:T9 D10:F11 S35:T35 S11:T11 S45:W45 S43:T43 I6 G6 G7:I7 G9:I9 G8:I8 G44:I51 G10:I11 H6 G52:I52 A9:A11 A7:B7 X44:X53 K6 S34:T34 S12:T12 D13:F18 G13:I43 A14:B43 A12 D12:I12 D44:F51 C6:C38 R18 K7 K9 K8 K44:K51 K10:K11 K52 K13:K43 K12 J6:J52 V10:W10 L6:L44 A13:B13 B8:B11 S13:T13 S14:T14 S15:T15 S16:T16 S17:T17 S18:T18 S19:T19 S20:T20 S21:T21 S22:T22 S23:T23 S24:T24 S25:T25 S26:T26 S27:T27 S28:T28 S29:T29 S30:T30 S31:T31 S32:T32 S33:T33 S36:T36 S37:T37 S38:T38 S39:T39 S40:T40 S41:T41 S42:T42 S44:T44 W44 L46 L48:L52 N6:N11 S47:W54 S46:T46 V46:W46 R7:R8 Y44:Y53 N13:N21 R21:R22 R24:R25 R28:R29 R31:R32 R35:R54 N23:N38 D54:N54 V35:W35 C40:C52 N40:N52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Z39"/>
  <sheetViews>
    <sheetView workbookViewId="0">
      <selection activeCell="X19" sqref="X19"/>
    </sheetView>
  </sheetViews>
  <sheetFormatPr baseColWidth="10" defaultRowHeight="15" x14ac:dyDescent="0.25"/>
  <cols>
    <col min="1" max="1" width="18.28515625" style="2" bestFit="1" customWidth="1"/>
    <col min="2" max="2" width="6.28515625" style="2" customWidth="1"/>
    <col min="3" max="3" width="9.140625" style="1" customWidth="1"/>
    <col min="4" max="4" width="10.140625" style="2" customWidth="1"/>
    <col min="5" max="5" width="11" style="2" customWidth="1"/>
    <col min="6" max="6" width="9.5703125" style="3" customWidth="1"/>
    <col min="7" max="7" width="6.85546875" style="12" customWidth="1"/>
    <col min="8" max="8" width="5.7109375" style="12" customWidth="1"/>
    <col min="9" max="9" width="6" style="12" customWidth="1"/>
    <col min="10" max="10" width="8" style="1" customWidth="1"/>
    <col min="11" max="11" width="5.28515625" style="1" customWidth="1"/>
    <col min="12" max="12" width="8" style="1" customWidth="1"/>
    <col min="13" max="13" width="9.28515625" style="1" customWidth="1"/>
    <col min="14" max="14" width="11.140625" style="9" customWidth="1"/>
    <col min="15" max="16" width="11.42578125" style="2"/>
    <col min="17" max="17" width="18.28515625" style="2" bestFit="1" customWidth="1"/>
    <col min="18" max="18" width="6.28515625" style="2" customWidth="1"/>
    <col min="19" max="19" width="11" style="2" customWidth="1"/>
    <col min="20" max="20" width="9.5703125" style="3" customWidth="1"/>
    <col min="21" max="21" width="6.85546875" style="2" customWidth="1"/>
    <col min="22" max="22" width="5.7109375" style="2" customWidth="1"/>
    <col min="23" max="23" width="6" style="2" customWidth="1"/>
    <col min="24" max="24" width="5.28515625" style="1" customWidth="1"/>
    <col min="25" max="25" width="9.28515625" style="1" customWidth="1"/>
    <col min="26" max="16384" width="11.42578125" style="2"/>
  </cols>
  <sheetData>
    <row r="1" spans="1:26" x14ac:dyDescent="0.25">
      <c r="A1" s="267" t="s">
        <v>245</v>
      </c>
      <c r="B1" s="72" t="s">
        <v>210</v>
      </c>
      <c r="C1" s="55"/>
      <c r="D1" s="26"/>
      <c r="E1" s="26"/>
      <c r="F1" s="73"/>
      <c r="G1" s="74"/>
      <c r="H1" s="74"/>
      <c r="I1" s="74"/>
      <c r="J1" s="55"/>
      <c r="K1" s="55"/>
      <c r="L1" s="55"/>
      <c r="M1" s="55"/>
      <c r="N1" s="75"/>
      <c r="O1" s="26"/>
      <c r="P1" s="26"/>
      <c r="Q1" s="267" t="s">
        <v>245</v>
      </c>
      <c r="R1" s="72" t="s">
        <v>210</v>
      </c>
      <c r="S1" s="26"/>
      <c r="T1" s="73"/>
      <c r="U1" s="26"/>
      <c r="V1" s="26"/>
      <c r="W1" s="26"/>
      <c r="X1" s="55"/>
      <c r="Y1" s="55"/>
    </row>
    <row r="2" spans="1:26" ht="15.75" thickBot="1" x14ac:dyDescent="0.3">
      <c r="A2" s="268"/>
      <c r="B2" s="76" t="s">
        <v>211</v>
      </c>
      <c r="C2" s="266" t="s">
        <v>131</v>
      </c>
      <c r="D2" s="265"/>
      <c r="E2" s="261" t="s">
        <v>75</v>
      </c>
      <c r="F2" s="262"/>
      <c r="G2" s="262"/>
      <c r="H2" s="262"/>
      <c r="I2" s="262"/>
      <c r="J2" s="263"/>
      <c r="K2" s="264" t="s">
        <v>167</v>
      </c>
      <c r="L2" s="266"/>
      <c r="M2" s="265"/>
      <c r="N2" s="77"/>
      <c r="O2" s="26"/>
      <c r="P2" s="26"/>
      <c r="Q2" s="268"/>
      <c r="R2" s="76" t="s">
        <v>211</v>
      </c>
      <c r="S2" s="261" t="s">
        <v>75</v>
      </c>
      <c r="T2" s="262"/>
      <c r="U2" s="262"/>
      <c r="V2" s="262"/>
      <c r="W2" s="262"/>
      <c r="X2" s="264" t="s">
        <v>167</v>
      </c>
      <c r="Y2" s="265"/>
    </row>
    <row r="3" spans="1:26" s="6" customFormat="1" x14ac:dyDescent="0.25">
      <c r="A3" s="25" t="s">
        <v>212</v>
      </c>
      <c r="B3" s="33">
        <f>COUNTIF(B6:B87,"SP")</f>
        <v>8</v>
      </c>
      <c r="C3" s="78">
        <v>250</v>
      </c>
      <c r="D3" s="79"/>
      <c r="E3" s="80" t="s">
        <v>213</v>
      </c>
      <c r="F3" s="81" t="s">
        <v>214</v>
      </c>
      <c r="G3" s="82" t="s">
        <v>215</v>
      </c>
      <c r="H3" s="82" t="s">
        <v>210</v>
      </c>
      <c r="I3" s="82" t="s">
        <v>210</v>
      </c>
      <c r="J3" s="79"/>
      <c r="K3" s="78" t="s">
        <v>216</v>
      </c>
      <c r="L3" s="79"/>
      <c r="M3" s="79"/>
      <c r="N3" s="83" t="s">
        <v>217</v>
      </c>
      <c r="O3" s="33"/>
      <c r="P3" s="33"/>
      <c r="Q3" s="25" t="s">
        <v>212</v>
      </c>
      <c r="R3" s="33">
        <f>COUNTIF(R6:R87,"SP")</f>
        <v>8</v>
      </c>
      <c r="S3" s="80" t="s">
        <v>213</v>
      </c>
      <c r="T3" s="81" t="s">
        <v>214</v>
      </c>
      <c r="U3" s="125" t="s">
        <v>215</v>
      </c>
      <c r="V3" s="125" t="s">
        <v>210</v>
      </c>
      <c r="W3" s="125" t="s">
        <v>210</v>
      </c>
      <c r="X3" s="78" t="s">
        <v>216</v>
      </c>
      <c r="Y3" s="79"/>
    </row>
    <row r="4" spans="1:26" s="6" customFormat="1" ht="15.75" thickBot="1" x14ac:dyDescent="0.3">
      <c r="A4" s="84" t="s">
        <v>218</v>
      </c>
      <c r="B4" s="85">
        <f>COUNTIF(B6:B88,"FZ")</f>
        <v>9</v>
      </c>
      <c r="C4" s="86" t="s">
        <v>219</v>
      </c>
      <c r="D4" s="87" t="s">
        <v>220</v>
      </c>
      <c r="E4" s="88"/>
      <c r="F4" s="89"/>
      <c r="G4" s="90" t="s">
        <v>221</v>
      </c>
      <c r="H4" s="90" t="s">
        <v>222</v>
      </c>
      <c r="I4" s="90" t="s">
        <v>223</v>
      </c>
      <c r="J4" s="87"/>
      <c r="K4" s="86" t="s">
        <v>224</v>
      </c>
      <c r="L4" s="87"/>
      <c r="M4" s="87" t="s">
        <v>225</v>
      </c>
      <c r="N4" s="91" t="s">
        <v>226</v>
      </c>
      <c r="O4" s="33"/>
      <c r="P4" s="33"/>
      <c r="Q4" s="84" t="s">
        <v>218</v>
      </c>
      <c r="R4" s="85">
        <f>COUNTIF(R6:R88,"FZ")</f>
        <v>9</v>
      </c>
      <c r="S4" s="88"/>
      <c r="T4" s="89"/>
      <c r="U4" s="126" t="s">
        <v>221</v>
      </c>
      <c r="V4" s="126" t="s">
        <v>222</v>
      </c>
      <c r="W4" s="126" t="s">
        <v>223</v>
      </c>
      <c r="X4" s="86" t="s">
        <v>224</v>
      </c>
      <c r="Y4" s="87" t="s">
        <v>225</v>
      </c>
    </row>
    <row r="5" spans="1:26" x14ac:dyDescent="0.25">
      <c r="A5" s="92"/>
      <c r="B5" s="92"/>
      <c r="C5" s="93"/>
      <c r="D5" s="94"/>
      <c r="E5" s="95"/>
      <c r="F5" s="96"/>
      <c r="G5" s="97"/>
      <c r="H5" s="97"/>
      <c r="I5" s="97"/>
      <c r="J5" s="147" t="str">
        <f t="shared" ref="J5:J33" si="0">IF(G5="","",(G5*2)*(H5/4*0.22)*I5)</f>
        <v/>
      </c>
      <c r="K5" s="99"/>
      <c r="L5" s="100"/>
      <c r="M5" s="101"/>
      <c r="N5" s="98"/>
      <c r="O5" s="26"/>
      <c r="P5" s="26"/>
      <c r="Q5" s="127"/>
      <c r="R5" s="92"/>
      <c r="S5" s="99"/>
      <c r="T5" s="128"/>
      <c r="U5" s="129"/>
      <c r="V5" s="129"/>
      <c r="W5" s="129"/>
      <c r="X5" s="99"/>
      <c r="Y5" s="101"/>
    </row>
    <row r="6" spans="1:26" x14ac:dyDescent="0.25">
      <c r="A6" s="102" t="str">
        <f>IF(Q6="","",Q6)</f>
        <v>Afterwork-Wandern</v>
      </c>
      <c r="B6" s="102" t="str">
        <f>IF(R6="","",R6)</f>
        <v/>
      </c>
      <c r="C6" s="103" t="str">
        <f>IF(B6="","",$C$3)</f>
        <v/>
      </c>
      <c r="D6" s="77"/>
      <c r="E6" s="104" t="str">
        <f>IF(S6="","",S6)</f>
        <v/>
      </c>
      <c r="F6" s="104" t="str">
        <f t="shared" ref="F6:I6" si="1">IF(T6="","",T6)</f>
        <v/>
      </c>
      <c r="G6" s="105" t="str">
        <f t="shared" si="1"/>
        <v/>
      </c>
      <c r="H6" s="105" t="str">
        <f t="shared" si="1"/>
        <v/>
      </c>
      <c r="I6" s="105" t="str">
        <f t="shared" si="1"/>
        <v/>
      </c>
      <c r="J6" s="106" t="str">
        <f t="shared" si="0"/>
        <v/>
      </c>
      <c r="K6" s="104" t="str">
        <f>IF(X6="","",X6)</f>
        <v/>
      </c>
      <c r="L6" s="77" t="str">
        <f>IF(X6="","",H6*I6*K6)</f>
        <v/>
      </c>
      <c r="M6" s="107"/>
      <c r="N6" s="108" t="str">
        <f>IF(B6="","",(C6+D6+ IF(J6="",0,J6) + IF(L6="",0,L6)+M6))</f>
        <v/>
      </c>
      <c r="Q6" s="130" t="s">
        <v>246</v>
      </c>
      <c r="R6" s="7"/>
      <c r="S6" s="141"/>
      <c r="T6" s="142"/>
      <c r="U6" s="143"/>
      <c r="V6" s="143"/>
      <c r="W6" s="144"/>
      <c r="X6" s="141"/>
      <c r="Y6" s="107"/>
    </row>
    <row r="7" spans="1:26" x14ac:dyDescent="0.25">
      <c r="A7" s="102" t="str">
        <f t="shared" ref="A7:A24" si="2">IF(Q7="","",Q7)</f>
        <v xml:space="preserve">Badminton </v>
      </c>
      <c r="B7" s="102" t="str">
        <f t="shared" ref="B7:B32" si="3">IF(R7="","",R7)</f>
        <v>SP</v>
      </c>
      <c r="C7" s="103">
        <f t="shared" ref="C7:C32" si="4">IF(B7="","",$C$3)</f>
        <v>250</v>
      </c>
      <c r="D7" s="77"/>
      <c r="E7" s="104" t="str">
        <f t="shared" ref="E7:E32" si="5">IF(S7="","",S7)</f>
        <v>Alleen</v>
      </c>
      <c r="F7" s="104" t="str">
        <f t="shared" ref="F7:F32" si="6">IF(T7="","",T7)</f>
        <v/>
      </c>
      <c r="G7" s="105" t="str">
        <f t="shared" ref="G7:G32" si="7">IF(U7="","",U7)</f>
        <v/>
      </c>
      <c r="H7" s="105" t="str">
        <f t="shared" ref="H7:H32" si="8">IF(V7="","",V7)</f>
        <v/>
      </c>
      <c r="I7" s="105" t="str">
        <f t="shared" ref="I7:I32" si="9">IF(W7="","",W7)</f>
        <v/>
      </c>
      <c r="J7" s="106" t="str">
        <f t="shared" si="0"/>
        <v/>
      </c>
      <c r="K7" s="104" t="str">
        <f t="shared" ref="K7:K32" si="10">IF(X7="","",X7)</f>
        <v/>
      </c>
      <c r="L7" s="77" t="str">
        <f t="shared" ref="L7:L32" si="11">IF(X7="","",H7*I7*K7)</f>
        <v/>
      </c>
      <c r="M7" s="108"/>
      <c r="N7" s="108">
        <f t="shared" ref="N7:N32" si="12">IF(B7="","",(C7+D7+ IF(J7="",0,J7) + IF(L7="",0,L7)+M7))</f>
        <v>250</v>
      </c>
      <c r="Q7" s="131" t="s">
        <v>133</v>
      </c>
      <c r="R7" s="7" t="s">
        <v>228</v>
      </c>
      <c r="S7" s="141" t="s">
        <v>308</v>
      </c>
      <c r="T7" s="142"/>
      <c r="U7" s="143"/>
      <c r="V7" s="143"/>
      <c r="W7" s="144"/>
      <c r="X7" s="141"/>
      <c r="Y7" s="107"/>
    </row>
    <row r="8" spans="1:26" x14ac:dyDescent="0.25">
      <c r="A8" s="102" t="s">
        <v>257</v>
      </c>
      <c r="B8" s="102" t="str">
        <f t="shared" si="3"/>
        <v>FZ</v>
      </c>
      <c r="C8" s="103">
        <f t="shared" si="4"/>
        <v>250</v>
      </c>
      <c r="D8" s="77"/>
      <c r="E8" s="104" t="str">
        <f t="shared" si="5"/>
        <v>Alleen</v>
      </c>
      <c r="F8" s="104" t="str">
        <f t="shared" si="6"/>
        <v/>
      </c>
      <c r="G8" s="105" t="str">
        <f t="shared" si="7"/>
        <v/>
      </c>
      <c r="H8" s="105" t="str">
        <f t="shared" si="8"/>
        <v/>
      </c>
      <c r="I8" s="105" t="str">
        <f t="shared" si="9"/>
        <v/>
      </c>
      <c r="J8" s="106" t="str">
        <f t="shared" si="0"/>
        <v/>
      </c>
      <c r="K8" s="104" t="str">
        <f t="shared" si="10"/>
        <v/>
      </c>
      <c r="L8" s="77" t="str">
        <f t="shared" si="11"/>
        <v/>
      </c>
      <c r="M8" s="107"/>
      <c r="N8" s="108">
        <f t="shared" si="12"/>
        <v>250</v>
      </c>
      <c r="Q8" s="130" t="s">
        <v>76</v>
      </c>
      <c r="R8" s="7" t="s">
        <v>229</v>
      </c>
      <c r="S8" s="141" t="s">
        <v>308</v>
      </c>
      <c r="T8" s="142"/>
      <c r="U8" s="143"/>
      <c r="V8" s="143"/>
      <c r="W8" s="144"/>
      <c r="X8" s="141"/>
      <c r="Y8" s="107"/>
    </row>
    <row r="9" spans="1:26" x14ac:dyDescent="0.25">
      <c r="A9" s="102" t="str">
        <f t="shared" si="2"/>
        <v>Bible Small Grpoup</v>
      </c>
      <c r="B9" s="102" t="str">
        <f t="shared" si="3"/>
        <v>FZ</v>
      </c>
      <c r="C9" s="103">
        <f t="shared" si="4"/>
        <v>250</v>
      </c>
      <c r="D9" s="77"/>
      <c r="E9" s="104" t="str">
        <f t="shared" si="5"/>
        <v/>
      </c>
      <c r="F9" s="104" t="str">
        <f t="shared" si="6"/>
        <v/>
      </c>
      <c r="G9" s="105" t="str">
        <f t="shared" si="7"/>
        <v/>
      </c>
      <c r="H9" s="105" t="str">
        <f t="shared" si="8"/>
        <v/>
      </c>
      <c r="I9" s="105" t="str">
        <f t="shared" si="9"/>
        <v/>
      </c>
      <c r="J9" s="106" t="str">
        <f t="shared" si="0"/>
        <v/>
      </c>
      <c r="K9" s="104" t="str">
        <f t="shared" si="10"/>
        <v/>
      </c>
      <c r="L9" s="77" t="str">
        <f t="shared" si="11"/>
        <v/>
      </c>
      <c r="M9" s="107"/>
      <c r="N9" s="108">
        <f t="shared" si="12"/>
        <v>250</v>
      </c>
      <c r="Q9" s="131" t="s">
        <v>247</v>
      </c>
      <c r="R9" s="7" t="s">
        <v>229</v>
      </c>
      <c r="S9" s="141"/>
      <c r="T9" s="142"/>
      <c r="U9" s="143"/>
      <c r="V9" s="143"/>
      <c r="W9" s="144"/>
      <c r="X9" s="141"/>
      <c r="Y9" s="107"/>
    </row>
    <row r="10" spans="1:26" x14ac:dyDescent="0.25">
      <c r="A10" s="102" t="str">
        <f t="shared" si="2"/>
        <v>Bouldern</v>
      </c>
      <c r="B10" s="102" t="str">
        <f t="shared" si="3"/>
        <v>SP</v>
      </c>
      <c r="C10" s="103">
        <f t="shared" si="4"/>
        <v>250</v>
      </c>
      <c r="D10" s="77"/>
      <c r="E10" s="104" t="str">
        <f t="shared" si="5"/>
        <v>UPJOY</v>
      </c>
      <c r="F10" s="104" t="str">
        <f t="shared" si="6"/>
        <v>Villingen</v>
      </c>
      <c r="G10" s="105">
        <f t="shared" si="7"/>
        <v>6</v>
      </c>
      <c r="H10" s="105">
        <f t="shared" si="8"/>
        <v>12</v>
      </c>
      <c r="I10" s="105">
        <f t="shared" si="9"/>
        <v>18</v>
      </c>
      <c r="J10" s="106">
        <f t="shared" si="0"/>
        <v>142.56</v>
      </c>
      <c r="K10" s="104">
        <f t="shared" si="10"/>
        <v>7</v>
      </c>
      <c r="L10" s="77">
        <f t="shared" si="11"/>
        <v>1512</v>
      </c>
      <c r="M10" s="107"/>
      <c r="N10" s="108">
        <f t="shared" si="12"/>
        <v>1904.56</v>
      </c>
      <c r="Q10" s="130" t="s">
        <v>164</v>
      </c>
      <c r="R10" s="7" t="s">
        <v>228</v>
      </c>
      <c r="S10" s="141" t="s">
        <v>230</v>
      </c>
      <c r="T10" s="142" t="s">
        <v>231</v>
      </c>
      <c r="U10" s="143">
        <v>6</v>
      </c>
      <c r="V10" s="143">
        <v>12</v>
      </c>
      <c r="W10" s="144">
        <v>18</v>
      </c>
      <c r="X10" s="141">
        <v>7</v>
      </c>
      <c r="Y10" s="107"/>
    </row>
    <row r="11" spans="1:26" x14ac:dyDescent="0.25">
      <c r="A11" s="102" t="str">
        <f t="shared" si="2"/>
        <v>Bouldern</v>
      </c>
      <c r="B11" s="102" t="str">
        <f t="shared" si="3"/>
        <v>SP</v>
      </c>
      <c r="C11" s="103">
        <f t="shared" si="4"/>
        <v>250</v>
      </c>
      <c r="D11" s="77"/>
      <c r="E11" s="104" t="str">
        <f t="shared" si="5"/>
        <v>blocwald</v>
      </c>
      <c r="F11" s="104" t="str">
        <f t="shared" si="6"/>
        <v>Villingen</v>
      </c>
      <c r="G11" s="105" t="str">
        <f t="shared" si="7"/>
        <v/>
      </c>
      <c r="H11" s="105">
        <f t="shared" si="8"/>
        <v>12</v>
      </c>
      <c r="I11" s="105">
        <f t="shared" si="9"/>
        <v>18</v>
      </c>
      <c r="J11" s="106" t="str">
        <f t="shared" si="0"/>
        <v/>
      </c>
      <c r="K11" s="104">
        <f t="shared" si="10"/>
        <v>8.5</v>
      </c>
      <c r="L11" s="77">
        <f t="shared" si="11"/>
        <v>1836</v>
      </c>
      <c r="M11" s="107"/>
      <c r="N11" s="108">
        <f t="shared" si="12"/>
        <v>2086</v>
      </c>
      <c r="Q11" s="131" t="s">
        <v>164</v>
      </c>
      <c r="R11" s="7" t="s">
        <v>228</v>
      </c>
      <c r="S11" s="141" t="s">
        <v>305</v>
      </c>
      <c r="T11" s="142" t="s">
        <v>231</v>
      </c>
      <c r="U11" s="143"/>
      <c r="V11" s="143">
        <v>12</v>
      </c>
      <c r="W11" s="144">
        <v>18</v>
      </c>
      <c r="X11" s="141">
        <v>8.5</v>
      </c>
      <c r="Y11" s="107"/>
    </row>
    <row r="12" spans="1:26" x14ac:dyDescent="0.25">
      <c r="A12" s="102" t="str">
        <f t="shared" si="2"/>
        <v>E-Sport</v>
      </c>
      <c r="B12" s="102" t="str">
        <f t="shared" si="3"/>
        <v>FZ</v>
      </c>
      <c r="C12" s="103">
        <f t="shared" si="4"/>
        <v>250</v>
      </c>
      <c r="D12" s="77"/>
      <c r="E12" s="104" t="str">
        <f t="shared" si="5"/>
        <v/>
      </c>
      <c r="F12" s="104" t="str">
        <f t="shared" si="6"/>
        <v/>
      </c>
      <c r="G12" s="105" t="str">
        <f t="shared" si="7"/>
        <v/>
      </c>
      <c r="H12" s="105" t="str">
        <f t="shared" si="8"/>
        <v/>
      </c>
      <c r="I12" s="105" t="str">
        <f t="shared" si="9"/>
        <v/>
      </c>
      <c r="J12" s="106" t="str">
        <f t="shared" si="0"/>
        <v/>
      </c>
      <c r="K12" s="104" t="str">
        <f t="shared" si="10"/>
        <v/>
      </c>
      <c r="L12" s="77" t="str">
        <f t="shared" si="11"/>
        <v/>
      </c>
      <c r="M12" s="107"/>
      <c r="N12" s="108">
        <f t="shared" si="12"/>
        <v>250</v>
      </c>
      <c r="Q12" s="131" t="s">
        <v>248</v>
      </c>
      <c r="R12" s="7" t="s">
        <v>229</v>
      </c>
      <c r="S12" s="141"/>
      <c r="T12" s="142"/>
      <c r="U12" s="143"/>
      <c r="V12" s="143"/>
      <c r="W12" s="144"/>
      <c r="X12" s="141"/>
      <c r="Y12" s="107"/>
    </row>
    <row r="13" spans="1:26" x14ac:dyDescent="0.25">
      <c r="A13" s="102" t="str">
        <f t="shared" si="2"/>
        <v>Fußball</v>
      </c>
      <c r="B13" s="102" t="str">
        <f t="shared" si="3"/>
        <v>SP</v>
      </c>
      <c r="C13" s="103">
        <f t="shared" si="4"/>
        <v>250</v>
      </c>
      <c r="D13" s="77"/>
      <c r="E13" s="104" t="str">
        <f t="shared" si="5"/>
        <v>Alleen</v>
      </c>
      <c r="F13" s="104" t="str">
        <f t="shared" si="6"/>
        <v/>
      </c>
      <c r="G13" s="105" t="str">
        <f t="shared" si="7"/>
        <v/>
      </c>
      <c r="H13" s="105" t="str">
        <f t="shared" si="8"/>
        <v/>
      </c>
      <c r="I13" s="105" t="str">
        <f t="shared" si="9"/>
        <v/>
      </c>
      <c r="J13" s="106" t="str">
        <f t="shared" si="0"/>
        <v/>
      </c>
      <c r="K13" s="104" t="str">
        <f t="shared" si="10"/>
        <v/>
      </c>
      <c r="L13" s="77" t="str">
        <f t="shared" si="11"/>
        <v/>
      </c>
      <c r="M13" s="107"/>
      <c r="N13" s="108">
        <f t="shared" si="12"/>
        <v>250</v>
      </c>
      <c r="Q13" s="130" t="s">
        <v>78</v>
      </c>
      <c r="R13" s="7" t="s">
        <v>228</v>
      </c>
      <c r="S13" s="141" t="s">
        <v>308</v>
      </c>
      <c r="T13" s="142"/>
      <c r="U13" s="143"/>
      <c r="V13" s="143"/>
      <c r="W13" s="144"/>
      <c r="X13" s="141"/>
      <c r="Y13" s="107"/>
    </row>
    <row r="14" spans="1:26" x14ac:dyDescent="0.25">
      <c r="A14" s="102" t="str">
        <f t="shared" si="2"/>
        <v>Kanu&amp;Kajak</v>
      </c>
      <c r="B14" s="102" t="str">
        <f t="shared" si="3"/>
        <v>FZ</v>
      </c>
      <c r="C14" s="103">
        <f t="shared" si="4"/>
        <v>250</v>
      </c>
      <c r="D14" s="77"/>
      <c r="E14" s="104" t="str">
        <f t="shared" si="5"/>
        <v/>
      </c>
      <c r="F14" s="104" t="str">
        <f t="shared" si="6"/>
        <v/>
      </c>
      <c r="G14" s="105" t="str">
        <f t="shared" si="7"/>
        <v/>
      </c>
      <c r="H14" s="105" t="str">
        <f t="shared" si="8"/>
        <v/>
      </c>
      <c r="I14" s="105" t="str">
        <f t="shared" si="9"/>
        <v/>
      </c>
      <c r="J14" s="106" t="str">
        <f t="shared" si="0"/>
        <v/>
      </c>
      <c r="K14" s="104" t="str">
        <f t="shared" si="10"/>
        <v/>
      </c>
      <c r="L14" s="77" t="str">
        <f t="shared" si="11"/>
        <v/>
      </c>
      <c r="M14" s="107"/>
      <c r="N14" s="108">
        <f t="shared" si="12"/>
        <v>250</v>
      </c>
      <c r="Q14" s="131" t="s">
        <v>249</v>
      </c>
      <c r="R14" s="7" t="s">
        <v>229</v>
      </c>
      <c r="S14" s="141"/>
      <c r="T14" s="142"/>
      <c r="U14" s="143"/>
      <c r="V14" s="143"/>
      <c r="W14" s="144"/>
      <c r="X14" s="141"/>
      <c r="Y14" s="107"/>
    </row>
    <row r="15" spans="1:26" x14ac:dyDescent="0.25">
      <c r="A15" s="102" t="str">
        <f t="shared" si="2"/>
        <v>Klettern</v>
      </c>
      <c r="B15" s="102" t="str">
        <f t="shared" si="3"/>
        <v>SP</v>
      </c>
      <c r="C15" s="103">
        <f t="shared" si="4"/>
        <v>250</v>
      </c>
      <c r="D15" s="77"/>
      <c r="E15" s="104" t="str">
        <f t="shared" si="5"/>
        <v>K5</v>
      </c>
      <c r="F15" s="104" t="str">
        <f t="shared" si="6"/>
        <v>Rottweil</v>
      </c>
      <c r="G15" s="105">
        <f t="shared" si="7"/>
        <v>20</v>
      </c>
      <c r="H15" s="105">
        <f t="shared" si="8"/>
        <v>12</v>
      </c>
      <c r="I15" s="105">
        <f t="shared" si="9"/>
        <v>18</v>
      </c>
      <c r="J15" s="106">
        <f t="shared" si="0"/>
        <v>475.20000000000005</v>
      </c>
      <c r="K15" s="104">
        <f t="shared" si="10"/>
        <v>8.5</v>
      </c>
      <c r="L15" s="77">
        <f t="shared" si="11"/>
        <v>1836</v>
      </c>
      <c r="M15" s="107"/>
      <c r="N15" s="108">
        <f t="shared" si="12"/>
        <v>2561.1999999999998</v>
      </c>
      <c r="Q15" s="131" t="s">
        <v>43</v>
      </c>
      <c r="R15" s="7" t="s">
        <v>228</v>
      </c>
      <c r="S15" s="141" t="s">
        <v>295</v>
      </c>
      <c r="T15" s="142" t="s">
        <v>296</v>
      </c>
      <c r="U15" s="143">
        <v>20</v>
      </c>
      <c r="V15" s="143">
        <v>12</v>
      </c>
      <c r="W15" s="144">
        <v>18</v>
      </c>
      <c r="X15" s="141">
        <v>8.5</v>
      </c>
      <c r="Y15" s="107"/>
      <c r="Z15" s="70"/>
    </row>
    <row r="16" spans="1:26" x14ac:dyDescent="0.25">
      <c r="A16" s="102" t="str">
        <f t="shared" si="2"/>
        <v>Pen&amp;Paper</v>
      </c>
      <c r="B16" s="102" t="str">
        <f t="shared" si="3"/>
        <v>FZ</v>
      </c>
      <c r="C16" s="103">
        <f t="shared" si="4"/>
        <v>250</v>
      </c>
      <c r="D16" s="77"/>
      <c r="E16" s="104" t="str">
        <f t="shared" si="5"/>
        <v/>
      </c>
      <c r="F16" s="104" t="str">
        <f t="shared" si="6"/>
        <v/>
      </c>
      <c r="G16" s="105" t="str">
        <f t="shared" si="7"/>
        <v/>
      </c>
      <c r="H16" s="105" t="str">
        <f t="shared" si="8"/>
        <v/>
      </c>
      <c r="I16" s="105" t="str">
        <f t="shared" si="9"/>
        <v/>
      </c>
      <c r="J16" s="106" t="str">
        <f t="shared" si="0"/>
        <v/>
      </c>
      <c r="K16" s="104" t="str">
        <f t="shared" si="10"/>
        <v/>
      </c>
      <c r="L16" s="77" t="str">
        <f t="shared" si="11"/>
        <v/>
      </c>
      <c r="M16" s="107"/>
      <c r="N16" s="108">
        <f t="shared" si="12"/>
        <v>250</v>
      </c>
      <c r="Q16" s="130" t="s">
        <v>250</v>
      </c>
      <c r="R16" s="7" t="s">
        <v>229</v>
      </c>
      <c r="S16" s="141"/>
      <c r="T16" s="142"/>
      <c r="U16" s="143"/>
      <c r="V16" s="143"/>
      <c r="W16" s="144"/>
      <c r="X16" s="141"/>
      <c r="Y16" s="107"/>
    </row>
    <row r="17" spans="1:25" x14ac:dyDescent="0.25">
      <c r="A17" s="102" t="str">
        <f t="shared" si="2"/>
        <v>Schwertkampf</v>
      </c>
      <c r="B17" s="102" t="str">
        <f t="shared" si="3"/>
        <v/>
      </c>
      <c r="C17" s="103" t="str">
        <f t="shared" si="4"/>
        <v/>
      </c>
      <c r="D17" s="77"/>
      <c r="E17" s="104" t="str">
        <f t="shared" si="5"/>
        <v/>
      </c>
      <c r="F17" s="104" t="str">
        <f t="shared" si="6"/>
        <v/>
      </c>
      <c r="G17" s="105" t="str">
        <f t="shared" si="7"/>
        <v/>
      </c>
      <c r="H17" s="105" t="str">
        <f t="shared" si="8"/>
        <v/>
      </c>
      <c r="I17" s="105" t="str">
        <f t="shared" si="9"/>
        <v/>
      </c>
      <c r="J17" s="106" t="str">
        <f t="shared" si="0"/>
        <v/>
      </c>
      <c r="K17" s="104" t="str">
        <f t="shared" si="10"/>
        <v/>
      </c>
      <c r="L17" s="77" t="str">
        <f t="shared" si="11"/>
        <v/>
      </c>
      <c r="M17" s="107"/>
      <c r="N17" s="108" t="str">
        <f t="shared" si="12"/>
        <v/>
      </c>
      <c r="Q17" s="104" t="s">
        <v>251</v>
      </c>
      <c r="R17" s="8"/>
      <c r="S17" s="141"/>
      <c r="T17" s="142"/>
      <c r="U17" s="143"/>
      <c r="V17" s="143"/>
      <c r="W17" s="144"/>
      <c r="X17" s="141"/>
      <c r="Y17" s="107"/>
    </row>
    <row r="18" spans="1:25" x14ac:dyDescent="0.25">
      <c r="A18" s="102" t="str">
        <f t="shared" si="2"/>
        <v>Schwimmen</v>
      </c>
      <c r="B18" s="102" t="str">
        <f t="shared" si="3"/>
        <v>SP</v>
      </c>
      <c r="C18" s="103">
        <f t="shared" si="4"/>
        <v>250</v>
      </c>
      <c r="D18" s="77"/>
      <c r="E18" s="104" t="str">
        <f t="shared" si="5"/>
        <v/>
      </c>
      <c r="F18" s="104" t="str">
        <f t="shared" si="6"/>
        <v/>
      </c>
      <c r="G18" s="105" t="str">
        <f t="shared" si="7"/>
        <v/>
      </c>
      <c r="H18" s="105">
        <f t="shared" si="8"/>
        <v>12</v>
      </c>
      <c r="I18" s="105">
        <f t="shared" si="9"/>
        <v>18</v>
      </c>
      <c r="J18" s="106" t="str">
        <f t="shared" si="0"/>
        <v/>
      </c>
      <c r="K18" s="104">
        <f t="shared" si="10"/>
        <v>2.17</v>
      </c>
      <c r="L18" s="77">
        <f t="shared" si="11"/>
        <v>468.71999999999997</v>
      </c>
      <c r="M18" s="107"/>
      <c r="N18" s="108">
        <f t="shared" si="12"/>
        <v>718.72</v>
      </c>
      <c r="Q18" s="131" t="s">
        <v>77</v>
      </c>
      <c r="R18" s="7" t="s">
        <v>228</v>
      </c>
      <c r="S18" s="141"/>
      <c r="T18" s="142"/>
      <c r="U18" s="143"/>
      <c r="V18" s="143">
        <v>12</v>
      </c>
      <c r="W18" s="144">
        <v>18</v>
      </c>
      <c r="X18" s="141">
        <v>2.17</v>
      </c>
      <c r="Y18" s="107"/>
    </row>
    <row r="19" spans="1:25" x14ac:dyDescent="0.25">
      <c r="A19" s="102" t="str">
        <f t="shared" si="2"/>
        <v>Selbstverteidigung</v>
      </c>
      <c r="B19" s="102" t="str">
        <f t="shared" si="3"/>
        <v>SP</v>
      </c>
      <c r="C19" s="103">
        <f t="shared" si="4"/>
        <v>250</v>
      </c>
      <c r="D19" s="77"/>
      <c r="E19" s="104" t="str">
        <f t="shared" si="5"/>
        <v>Alleen</v>
      </c>
      <c r="F19" s="104" t="str">
        <f t="shared" si="6"/>
        <v/>
      </c>
      <c r="G19" s="105" t="str">
        <f t="shared" si="7"/>
        <v/>
      </c>
      <c r="H19" s="105" t="str">
        <f t="shared" si="8"/>
        <v/>
      </c>
      <c r="I19" s="105" t="str">
        <f t="shared" si="9"/>
        <v/>
      </c>
      <c r="J19" s="106" t="str">
        <f t="shared" si="0"/>
        <v/>
      </c>
      <c r="K19" s="104" t="str">
        <f t="shared" si="10"/>
        <v/>
      </c>
      <c r="L19" s="77" t="str">
        <f t="shared" si="11"/>
        <v/>
      </c>
      <c r="M19" s="107"/>
      <c r="N19" s="108">
        <f t="shared" si="12"/>
        <v>250</v>
      </c>
      <c r="Q19" s="130" t="s">
        <v>252</v>
      </c>
      <c r="R19" s="7" t="s">
        <v>228</v>
      </c>
      <c r="S19" s="141" t="s">
        <v>308</v>
      </c>
      <c r="T19" s="142"/>
      <c r="U19" s="143"/>
      <c r="V19" s="143"/>
      <c r="W19" s="144"/>
      <c r="X19" s="141"/>
      <c r="Y19" s="107"/>
    </row>
    <row r="20" spans="1:25" x14ac:dyDescent="0.25">
      <c r="A20" s="102" t="str">
        <f t="shared" si="2"/>
        <v>Tanzkurs</v>
      </c>
      <c r="B20" s="102" t="str">
        <f t="shared" si="3"/>
        <v>FZ</v>
      </c>
      <c r="C20" s="103">
        <f t="shared" si="4"/>
        <v>250</v>
      </c>
      <c r="D20" s="77"/>
      <c r="E20" s="104" t="str">
        <f t="shared" si="5"/>
        <v/>
      </c>
      <c r="F20" s="104" t="str">
        <f t="shared" si="6"/>
        <v/>
      </c>
      <c r="G20" s="105" t="str">
        <f t="shared" si="7"/>
        <v/>
      </c>
      <c r="H20" s="105" t="str">
        <f t="shared" si="8"/>
        <v/>
      </c>
      <c r="I20" s="105" t="str">
        <f t="shared" si="9"/>
        <v/>
      </c>
      <c r="J20" s="106" t="str">
        <f t="shared" si="0"/>
        <v/>
      </c>
      <c r="K20" s="104" t="str">
        <f t="shared" si="10"/>
        <v/>
      </c>
      <c r="L20" s="77" t="str">
        <f t="shared" si="11"/>
        <v/>
      </c>
      <c r="M20" s="107"/>
      <c r="N20" s="108">
        <f t="shared" si="12"/>
        <v>250</v>
      </c>
      <c r="Q20" s="104" t="s">
        <v>253</v>
      </c>
      <c r="R20" s="8" t="s">
        <v>229</v>
      </c>
      <c r="S20" s="141"/>
      <c r="T20" s="142"/>
      <c r="U20" s="143"/>
      <c r="V20" s="143"/>
      <c r="W20" s="144"/>
      <c r="X20" s="141"/>
      <c r="Y20" s="107"/>
    </row>
    <row r="21" spans="1:25" x14ac:dyDescent="0.25">
      <c r="A21" s="102" t="str">
        <f t="shared" si="2"/>
        <v>Thai Bo</v>
      </c>
      <c r="B21" s="102" t="str">
        <f t="shared" si="3"/>
        <v/>
      </c>
      <c r="C21" s="103" t="str">
        <f t="shared" si="4"/>
        <v/>
      </c>
      <c r="D21" s="77"/>
      <c r="E21" s="104" t="str">
        <f t="shared" si="5"/>
        <v/>
      </c>
      <c r="F21" s="104" t="str">
        <f t="shared" si="6"/>
        <v/>
      </c>
      <c r="G21" s="105" t="str">
        <f t="shared" si="7"/>
        <v/>
      </c>
      <c r="H21" s="105" t="str">
        <f t="shared" si="8"/>
        <v/>
      </c>
      <c r="I21" s="105" t="str">
        <f t="shared" si="9"/>
        <v/>
      </c>
      <c r="J21" s="106" t="str">
        <f t="shared" si="0"/>
        <v/>
      </c>
      <c r="K21" s="104"/>
      <c r="L21" s="77" t="str">
        <f t="shared" si="11"/>
        <v/>
      </c>
      <c r="M21" s="107"/>
      <c r="N21" s="108" t="str">
        <f t="shared" si="12"/>
        <v/>
      </c>
      <c r="Q21" s="104" t="s">
        <v>254</v>
      </c>
      <c r="R21" s="8"/>
      <c r="S21" s="141"/>
      <c r="T21" s="142"/>
      <c r="U21" s="143"/>
      <c r="V21" s="143"/>
      <c r="W21" s="144"/>
      <c r="X21" s="141"/>
      <c r="Y21" s="107"/>
    </row>
    <row r="22" spans="1:25" x14ac:dyDescent="0.25">
      <c r="A22" s="102" t="str">
        <f t="shared" si="2"/>
        <v>Turnen</v>
      </c>
      <c r="B22" s="102" t="str">
        <f t="shared" si="3"/>
        <v>FZ</v>
      </c>
      <c r="C22" s="103">
        <f t="shared" si="4"/>
        <v>250</v>
      </c>
      <c r="D22" s="77"/>
      <c r="E22" s="104" t="str">
        <f t="shared" si="5"/>
        <v>Alleen</v>
      </c>
      <c r="F22" s="104" t="str">
        <f t="shared" si="6"/>
        <v/>
      </c>
      <c r="G22" s="105" t="str">
        <f t="shared" si="7"/>
        <v/>
      </c>
      <c r="H22" s="105" t="str">
        <f t="shared" si="8"/>
        <v/>
      </c>
      <c r="I22" s="105" t="str">
        <f t="shared" si="9"/>
        <v/>
      </c>
      <c r="J22" s="106" t="str">
        <f t="shared" si="0"/>
        <v/>
      </c>
      <c r="K22" s="104" t="str">
        <f t="shared" si="10"/>
        <v/>
      </c>
      <c r="L22" s="77" t="str">
        <f t="shared" si="11"/>
        <v/>
      </c>
      <c r="M22" s="107"/>
      <c r="N22" s="108">
        <f t="shared" si="12"/>
        <v>250</v>
      </c>
      <c r="Q22" s="104" t="s">
        <v>255</v>
      </c>
      <c r="R22" s="8" t="s">
        <v>229</v>
      </c>
      <c r="S22" s="141" t="s">
        <v>308</v>
      </c>
      <c r="T22" s="142"/>
      <c r="U22" s="143"/>
      <c r="V22" s="143"/>
      <c r="W22" s="144"/>
      <c r="X22" s="141"/>
      <c r="Y22" s="107"/>
    </row>
    <row r="23" spans="1:25" x14ac:dyDescent="0.25">
      <c r="A23" s="102" t="str">
        <f t="shared" si="2"/>
        <v xml:space="preserve">Volleyball </v>
      </c>
      <c r="B23" s="102" t="str">
        <f t="shared" si="3"/>
        <v>FZ</v>
      </c>
      <c r="C23" s="103">
        <f t="shared" si="4"/>
        <v>250</v>
      </c>
      <c r="D23" s="77"/>
      <c r="E23" s="104" t="str">
        <f t="shared" si="5"/>
        <v/>
      </c>
      <c r="F23" s="104" t="str">
        <f t="shared" si="6"/>
        <v/>
      </c>
      <c r="G23" s="105" t="str">
        <f t="shared" si="7"/>
        <v/>
      </c>
      <c r="H23" s="105" t="str">
        <f t="shared" si="8"/>
        <v/>
      </c>
      <c r="I23" s="105" t="str">
        <f t="shared" si="9"/>
        <v/>
      </c>
      <c r="J23" s="106" t="str">
        <f t="shared" si="0"/>
        <v/>
      </c>
      <c r="K23" s="104" t="str">
        <f t="shared" si="10"/>
        <v/>
      </c>
      <c r="L23" s="77" t="str">
        <f t="shared" si="11"/>
        <v/>
      </c>
      <c r="M23" s="107"/>
      <c r="N23" s="108">
        <f t="shared" si="12"/>
        <v>250</v>
      </c>
      <c r="Q23" s="131" t="s">
        <v>132</v>
      </c>
      <c r="R23" s="7" t="s">
        <v>229</v>
      </c>
      <c r="S23" s="141"/>
      <c r="T23" s="142"/>
      <c r="U23" s="143"/>
      <c r="V23" s="143"/>
      <c r="W23" s="144"/>
      <c r="X23" s="141"/>
      <c r="Y23" s="107"/>
    </row>
    <row r="24" spans="1:25" x14ac:dyDescent="0.25">
      <c r="A24" s="102" t="str">
        <f t="shared" si="2"/>
        <v>Zumba</v>
      </c>
      <c r="B24" s="102" t="str">
        <f t="shared" si="3"/>
        <v>FZ</v>
      </c>
      <c r="C24" s="103">
        <f t="shared" si="4"/>
        <v>250</v>
      </c>
      <c r="D24" s="77"/>
      <c r="E24" s="104" t="str">
        <f t="shared" si="5"/>
        <v/>
      </c>
      <c r="F24" s="104" t="str">
        <f t="shared" si="6"/>
        <v/>
      </c>
      <c r="G24" s="105" t="str">
        <f t="shared" si="7"/>
        <v/>
      </c>
      <c r="H24" s="105" t="str">
        <f t="shared" si="8"/>
        <v/>
      </c>
      <c r="I24" s="105" t="str">
        <f t="shared" si="9"/>
        <v/>
      </c>
      <c r="J24" s="106" t="str">
        <f t="shared" si="0"/>
        <v/>
      </c>
      <c r="K24" s="104" t="str">
        <f t="shared" si="10"/>
        <v/>
      </c>
      <c r="L24" s="77" t="str">
        <f t="shared" si="11"/>
        <v/>
      </c>
      <c r="M24" s="107"/>
      <c r="N24" s="108">
        <f t="shared" si="12"/>
        <v>250</v>
      </c>
      <c r="Q24" s="130" t="s">
        <v>256</v>
      </c>
      <c r="R24" s="7" t="s">
        <v>229</v>
      </c>
      <c r="S24" s="141"/>
      <c r="T24" s="142"/>
      <c r="U24" s="143"/>
      <c r="V24" s="143"/>
      <c r="W24" s="144"/>
      <c r="X24" s="141"/>
      <c r="Y24" s="107"/>
    </row>
    <row r="25" spans="1:25" x14ac:dyDescent="0.25">
      <c r="A25" s="102" t="str">
        <f t="shared" ref="A25:A32" si="13">IF(Q25="","",Q25)</f>
        <v>Yoga</v>
      </c>
      <c r="B25" s="102" t="str">
        <f t="shared" si="3"/>
        <v>SP</v>
      </c>
      <c r="C25" s="103">
        <f t="shared" si="4"/>
        <v>250</v>
      </c>
      <c r="D25" s="77"/>
      <c r="E25" s="104" t="str">
        <f t="shared" si="5"/>
        <v>INJOY</v>
      </c>
      <c r="F25" s="104" t="str">
        <f t="shared" si="6"/>
        <v>Villingen</v>
      </c>
      <c r="G25" s="105">
        <f t="shared" si="7"/>
        <v>6</v>
      </c>
      <c r="H25" s="105">
        <f t="shared" si="8"/>
        <v>12</v>
      </c>
      <c r="I25" s="105">
        <f t="shared" si="9"/>
        <v>18</v>
      </c>
      <c r="J25" s="106">
        <f t="shared" si="0"/>
        <v>142.56</v>
      </c>
      <c r="K25" s="104">
        <f t="shared" si="10"/>
        <v>8.5</v>
      </c>
      <c r="L25" s="77">
        <f t="shared" si="11"/>
        <v>1836</v>
      </c>
      <c r="M25" s="107"/>
      <c r="N25" s="108">
        <f t="shared" si="12"/>
        <v>2228.56</v>
      </c>
      <c r="Q25" s="139" t="s">
        <v>298</v>
      </c>
      <c r="R25" s="138" t="s">
        <v>228</v>
      </c>
      <c r="S25" s="141" t="s">
        <v>307</v>
      </c>
      <c r="T25" s="142" t="s">
        <v>231</v>
      </c>
      <c r="U25" s="143">
        <v>6</v>
      </c>
      <c r="V25" s="143">
        <v>12</v>
      </c>
      <c r="W25" s="144">
        <v>18</v>
      </c>
      <c r="X25" s="141">
        <v>8.5</v>
      </c>
      <c r="Y25" s="107"/>
    </row>
    <row r="26" spans="1:25" x14ac:dyDescent="0.25">
      <c r="A26" s="102"/>
      <c r="B26" s="102"/>
      <c r="C26" s="103"/>
      <c r="D26" s="77"/>
      <c r="E26" s="104"/>
      <c r="F26" s="104"/>
      <c r="G26" s="105"/>
      <c r="H26" s="105"/>
      <c r="I26" s="105"/>
      <c r="J26" s="106" t="str">
        <f t="shared" si="0"/>
        <v/>
      </c>
      <c r="K26" s="104"/>
      <c r="L26" s="77" t="str">
        <f t="shared" si="11"/>
        <v/>
      </c>
      <c r="M26" s="107"/>
      <c r="N26" s="108"/>
      <c r="Q26" s="139"/>
      <c r="R26" s="138"/>
      <c r="S26" s="141"/>
      <c r="T26" s="142"/>
      <c r="U26" s="143"/>
      <c r="V26" s="143"/>
      <c r="W26" s="144"/>
      <c r="X26" s="141"/>
      <c r="Y26" s="107"/>
    </row>
    <row r="27" spans="1:25" x14ac:dyDescent="0.25">
      <c r="A27" s="102"/>
      <c r="B27" s="102"/>
      <c r="C27" s="103"/>
      <c r="D27" s="77"/>
      <c r="E27" s="104"/>
      <c r="F27" s="104"/>
      <c r="G27" s="105"/>
      <c r="H27" s="105"/>
      <c r="I27" s="105"/>
      <c r="J27" s="106" t="str">
        <f t="shared" si="0"/>
        <v/>
      </c>
      <c r="K27" s="104"/>
      <c r="L27" s="77" t="str">
        <f t="shared" si="11"/>
        <v/>
      </c>
      <c r="M27" s="107"/>
      <c r="N27" s="108"/>
      <c r="Q27" s="139"/>
      <c r="R27" s="138"/>
      <c r="S27" s="141"/>
      <c r="T27" s="142"/>
      <c r="U27" s="143"/>
      <c r="V27" s="143"/>
      <c r="W27" s="144"/>
      <c r="X27" s="141"/>
      <c r="Y27" s="107"/>
    </row>
    <row r="28" spans="1:25" x14ac:dyDescent="0.25">
      <c r="A28" s="102"/>
      <c r="B28" s="102"/>
      <c r="C28" s="103"/>
      <c r="D28" s="77"/>
      <c r="E28" s="104"/>
      <c r="F28" s="104"/>
      <c r="G28" s="105"/>
      <c r="H28" s="105"/>
      <c r="I28" s="105"/>
      <c r="J28" s="106" t="str">
        <f t="shared" si="0"/>
        <v/>
      </c>
      <c r="K28" s="104"/>
      <c r="L28" s="77" t="str">
        <f t="shared" si="11"/>
        <v/>
      </c>
      <c r="M28" s="107"/>
      <c r="N28" s="108"/>
      <c r="Q28" s="139"/>
      <c r="R28" s="138"/>
      <c r="S28" s="141"/>
      <c r="T28" s="142"/>
      <c r="U28" s="143"/>
      <c r="V28" s="143"/>
      <c r="W28" s="144"/>
      <c r="X28" s="141"/>
      <c r="Y28" s="107"/>
    </row>
    <row r="29" spans="1:25" x14ac:dyDescent="0.25">
      <c r="A29" s="102"/>
      <c r="B29" s="102"/>
      <c r="C29" s="103"/>
      <c r="D29" s="77"/>
      <c r="E29" s="104"/>
      <c r="F29" s="104"/>
      <c r="G29" s="105"/>
      <c r="H29" s="105"/>
      <c r="I29" s="105"/>
      <c r="J29" s="106" t="str">
        <f t="shared" si="0"/>
        <v/>
      </c>
      <c r="K29" s="104"/>
      <c r="L29" s="77" t="str">
        <f t="shared" si="11"/>
        <v/>
      </c>
      <c r="M29" s="107"/>
      <c r="N29" s="108"/>
      <c r="Q29" s="139"/>
      <c r="R29" s="138"/>
      <c r="S29" s="141"/>
      <c r="T29" s="142"/>
      <c r="U29" s="143"/>
      <c r="V29" s="143"/>
      <c r="W29" s="144"/>
      <c r="X29" s="141"/>
      <c r="Y29" s="107"/>
    </row>
    <row r="30" spans="1:25" x14ac:dyDescent="0.25">
      <c r="A30" s="102" t="str">
        <f t="shared" si="13"/>
        <v/>
      </c>
      <c r="B30" s="102" t="str">
        <f t="shared" si="3"/>
        <v/>
      </c>
      <c r="C30" s="103" t="str">
        <f t="shared" si="4"/>
        <v/>
      </c>
      <c r="D30" s="77"/>
      <c r="E30" s="104" t="str">
        <f t="shared" si="5"/>
        <v/>
      </c>
      <c r="F30" s="104" t="str">
        <f t="shared" si="6"/>
        <v/>
      </c>
      <c r="G30" s="105" t="str">
        <f t="shared" si="7"/>
        <v/>
      </c>
      <c r="H30" s="105" t="str">
        <f t="shared" si="8"/>
        <v/>
      </c>
      <c r="I30" s="105" t="str">
        <f t="shared" si="9"/>
        <v/>
      </c>
      <c r="J30" s="106" t="str">
        <f t="shared" si="0"/>
        <v/>
      </c>
      <c r="K30" s="104" t="str">
        <f t="shared" si="10"/>
        <v/>
      </c>
      <c r="L30" s="77" t="str">
        <f t="shared" si="11"/>
        <v/>
      </c>
      <c r="M30" s="107"/>
      <c r="N30" s="108" t="str">
        <f t="shared" si="12"/>
        <v/>
      </c>
      <c r="Q30" s="139"/>
      <c r="R30" s="138"/>
      <c r="S30" s="141"/>
      <c r="T30" s="142"/>
      <c r="U30" s="143"/>
      <c r="V30" s="143"/>
      <c r="W30" s="144"/>
      <c r="X30" s="141"/>
      <c r="Y30" s="107"/>
    </row>
    <row r="31" spans="1:25" x14ac:dyDescent="0.25">
      <c r="A31" s="102" t="str">
        <f t="shared" si="13"/>
        <v/>
      </c>
      <c r="B31" s="102" t="str">
        <f t="shared" si="3"/>
        <v/>
      </c>
      <c r="C31" s="103" t="str">
        <f t="shared" si="4"/>
        <v/>
      </c>
      <c r="D31" s="77"/>
      <c r="E31" s="104" t="str">
        <f t="shared" si="5"/>
        <v/>
      </c>
      <c r="F31" s="104" t="str">
        <f t="shared" si="6"/>
        <v/>
      </c>
      <c r="G31" s="105" t="str">
        <f t="shared" si="7"/>
        <v/>
      </c>
      <c r="H31" s="105" t="str">
        <f t="shared" si="8"/>
        <v/>
      </c>
      <c r="I31" s="105" t="str">
        <f t="shared" si="9"/>
        <v/>
      </c>
      <c r="J31" s="106" t="str">
        <f t="shared" si="0"/>
        <v/>
      </c>
      <c r="K31" s="104" t="str">
        <f t="shared" si="10"/>
        <v/>
      </c>
      <c r="L31" s="77" t="str">
        <f t="shared" si="11"/>
        <v/>
      </c>
      <c r="M31" s="107"/>
      <c r="N31" s="108" t="str">
        <f t="shared" si="12"/>
        <v/>
      </c>
      <c r="Q31" s="137"/>
      <c r="R31" s="140"/>
      <c r="S31" s="141"/>
      <c r="T31" s="142"/>
      <c r="U31" s="143"/>
      <c r="V31" s="143"/>
      <c r="W31" s="144"/>
      <c r="X31" s="141"/>
      <c r="Y31" s="107"/>
    </row>
    <row r="32" spans="1:25" x14ac:dyDescent="0.25">
      <c r="A32" s="102" t="str">
        <f t="shared" si="13"/>
        <v/>
      </c>
      <c r="B32" s="102" t="str">
        <f t="shared" si="3"/>
        <v/>
      </c>
      <c r="C32" s="103" t="str">
        <f t="shared" si="4"/>
        <v/>
      </c>
      <c r="D32" s="77"/>
      <c r="E32" s="104" t="str">
        <f t="shared" si="5"/>
        <v/>
      </c>
      <c r="F32" s="104" t="str">
        <f t="shared" si="6"/>
        <v/>
      </c>
      <c r="G32" s="105" t="str">
        <f t="shared" si="7"/>
        <v/>
      </c>
      <c r="H32" s="105" t="str">
        <f t="shared" si="8"/>
        <v/>
      </c>
      <c r="I32" s="105" t="str">
        <f t="shared" si="9"/>
        <v/>
      </c>
      <c r="J32" s="106" t="str">
        <f t="shared" si="0"/>
        <v/>
      </c>
      <c r="K32" s="104" t="str">
        <f t="shared" si="10"/>
        <v/>
      </c>
      <c r="L32" s="77" t="str">
        <f t="shared" si="11"/>
        <v/>
      </c>
      <c r="M32" s="107"/>
      <c r="N32" s="108" t="str">
        <f t="shared" si="12"/>
        <v/>
      </c>
      <c r="Q32" s="137"/>
      <c r="R32" s="138"/>
      <c r="S32" s="141"/>
      <c r="T32" s="142"/>
      <c r="U32" s="143"/>
      <c r="V32" s="143"/>
      <c r="W32" s="144"/>
      <c r="X32" s="141"/>
      <c r="Y32" s="107"/>
    </row>
    <row r="33" spans="1:25" ht="15.75" thickBot="1" x14ac:dyDescent="0.3">
      <c r="A33" s="114"/>
      <c r="B33" s="115"/>
      <c r="C33" s="116"/>
      <c r="D33" s="117"/>
      <c r="E33" s="118"/>
      <c r="F33" s="119"/>
      <c r="G33" s="120"/>
      <c r="H33" s="120"/>
      <c r="I33" s="120"/>
      <c r="J33" s="121" t="str">
        <f t="shared" si="0"/>
        <v/>
      </c>
      <c r="K33" s="118"/>
      <c r="L33" s="117"/>
      <c r="M33" s="122"/>
      <c r="N33" s="121"/>
      <c r="Q33" s="118"/>
      <c r="R33" s="133"/>
      <c r="S33" s="118"/>
      <c r="T33" s="133"/>
      <c r="U33" s="134"/>
      <c r="V33" s="134"/>
      <c r="W33" s="135"/>
      <c r="X33" s="118"/>
      <c r="Y33" s="132"/>
    </row>
    <row r="34" spans="1:25" s="4" customFormat="1" x14ac:dyDescent="0.25">
      <c r="A34" s="75"/>
      <c r="B34" s="75"/>
      <c r="C34" s="75">
        <f>SUM(C6:C33)</f>
        <v>4250</v>
      </c>
      <c r="D34" s="75">
        <f>SUM(D6:D33)</f>
        <v>0</v>
      </c>
      <c r="E34" s="75">
        <f>SUM(E6:E33)</f>
        <v>0</v>
      </c>
      <c r="F34" s="123"/>
      <c r="G34" s="124">
        <f t="shared" ref="G34:N34" si="14">SUM(G6:G33)</f>
        <v>32</v>
      </c>
      <c r="H34" s="124">
        <f t="shared" si="14"/>
        <v>60</v>
      </c>
      <c r="I34" s="124">
        <f t="shared" si="14"/>
        <v>90</v>
      </c>
      <c r="J34" s="75">
        <f t="shared" si="14"/>
        <v>760.31999999999994</v>
      </c>
      <c r="K34" s="75">
        <f t="shared" si="14"/>
        <v>34.67</v>
      </c>
      <c r="L34" s="75">
        <f t="shared" si="14"/>
        <v>7488.72</v>
      </c>
      <c r="M34" s="75">
        <f t="shared" si="14"/>
        <v>0</v>
      </c>
      <c r="N34" s="75">
        <f t="shared" si="14"/>
        <v>12499.039999999997</v>
      </c>
      <c r="Q34" s="9"/>
      <c r="R34" s="9"/>
      <c r="S34" s="9"/>
      <c r="T34" s="10"/>
      <c r="U34" s="11"/>
      <c r="V34" s="11"/>
      <c r="W34" s="11"/>
      <c r="X34" s="9"/>
      <c r="Y34" s="9"/>
    </row>
    <row r="36" spans="1:25" x14ac:dyDescent="0.25">
      <c r="A36" s="224" t="s">
        <v>37</v>
      </c>
      <c r="B36" s="224"/>
      <c r="C36" s="224"/>
      <c r="D36" s="224"/>
      <c r="E36" s="224"/>
      <c r="F36" s="2"/>
      <c r="J36" s="2"/>
      <c r="K36" s="2"/>
      <c r="L36" s="2"/>
      <c r="M36" s="2"/>
      <c r="Q36" s="224"/>
      <c r="R36" s="224"/>
      <c r="S36" s="224"/>
      <c r="T36" s="2"/>
      <c r="X36" s="2"/>
      <c r="Y36" s="2"/>
    </row>
    <row r="37" spans="1:25" x14ac:dyDescent="0.25">
      <c r="A37" s="224" t="s">
        <v>105</v>
      </c>
      <c r="B37" s="224"/>
      <c r="C37" s="224"/>
      <c r="D37" s="224"/>
      <c r="E37" s="224"/>
      <c r="F37" s="2"/>
      <c r="J37" s="2"/>
      <c r="K37" s="2"/>
      <c r="L37" s="2"/>
      <c r="M37" s="2"/>
      <c r="Q37" s="224"/>
      <c r="R37" s="224"/>
      <c r="S37" s="224"/>
      <c r="T37" s="2"/>
      <c r="X37" s="2"/>
      <c r="Y37" s="2"/>
    </row>
    <row r="39" spans="1:25" x14ac:dyDescent="0.25">
      <c r="T39" s="3" t="s">
        <v>95</v>
      </c>
    </row>
  </sheetData>
  <sortState ref="A5:E41">
    <sortCondition ref="A41"/>
  </sortState>
  <mergeCells count="11">
    <mergeCell ref="A37:E37"/>
    <mergeCell ref="Q37:S37"/>
    <mergeCell ref="Q1:Q2"/>
    <mergeCell ref="S2:W2"/>
    <mergeCell ref="X2:Y2"/>
    <mergeCell ref="A36:E36"/>
    <mergeCell ref="Q36:S36"/>
    <mergeCell ref="K2:M2"/>
    <mergeCell ref="A1:A2"/>
    <mergeCell ref="C2:D2"/>
    <mergeCell ref="E2:J2"/>
  </mergeCells>
  <pageMargins left="0.70866141732283472" right="0" top="0" bottom="0" header="0.31496062992125984" footer="0.31496062992125984"/>
  <pageSetup paperSize="9" orientation="portrait" r:id="rId1"/>
  <ignoredErrors>
    <ignoredError sqref="B3:B4 C34:N34 A33:I33 L6:N6 A6:I10 A30:I32 A13:I25 A12:H12 I12 A11:I11 K12 K13:K20 K30:K32 K33 K6:K10 K11 J5:L5 J12 J11 J6:J10 J33 J30:J32 J26:K29 J13:J25 L7:L32 R3:R4 N7:N33 K22:K25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K31"/>
  <sheetViews>
    <sheetView topLeftCell="L7" workbookViewId="0">
      <selection activeCell="AD23" sqref="AD23"/>
    </sheetView>
  </sheetViews>
  <sheetFormatPr baseColWidth="10" defaultRowHeight="15" x14ac:dyDescent="0.25"/>
  <cols>
    <col min="1" max="1" width="18.28515625" style="2" bestFit="1" customWidth="1"/>
    <col min="2" max="2" width="6.28515625" style="2" customWidth="1"/>
    <col min="3" max="3" width="9.140625" style="1" customWidth="1"/>
    <col min="4" max="4" width="10.140625" style="2" customWidth="1"/>
    <col min="5" max="5" width="11" style="2" customWidth="1"/>
    <col min="6" max="6" width="9.5703125" style="3" customWidth="1"/>
    <col min="7" max="7" width="6.85546875" style="12" customWidth="1"/>
    <col min="8" max="8" width="5.7109375" style="12" customWidth="1"/>
    <col min="9" max="9" width="6" style="12" customWidth="1"/>
    <col min="10" max="10" width="8" style="1" customWidth="1"/>
    <col min="11" max="11" width="5.28515625" style="1" customWidth="1"/>
    <col min="12" max="12" width="8" style="1" customWidth="1"/>
    <col min="13" max="13" width="9.28515625" style="1" customWidth="1"/>
    <col min="14" max="14" width="11.140625" style="9" customWidth="1"/>
    <col min="15" max="16" width="11.42578125" style="2"/>
    <col min="17" max="17" width="18.28515625" style="2" bestFit="1" customWidth="1"/>
    <col min="18" max="18" width="6.28515625" style="2" customWidth="1"/>
    <col min="19" max="19" width="11" style="2" customWidth="1"/>
    <col min="20" max="20" width="9.5703125" style="3" customWidth="1"/>
    <col min="21" max="21" width="6.85546875" style="2" customWidth="1"/>
    <col min="22" max="22" width="5.7109375" style="2" customWidth="1"/>
    <col min="23" max="23" width="6" style="2" customWidth="1"/>
    <col min="24" max="24" width="5.28515625" style="1" customWidth="1"/>
    <col min="25" max="25" width="9.28515625" style="1" customWidth="1"/>
    <col min="26" max="16384" width="11.42578125" style="2"/>
  </cols>
  <sheetData>
    <row r="1" spans="1:37" x14ac:dyDescent="0.25">
      <c r="A1" s="267" t="s">
        <v>272</v>
      </c>
      <c r="B1" s="72" t="s">
        <v>210</v>
      </c>
      <c r="C1" s="55"/>
      <c r="D1" s="26"/>
      <c r="E1" s="26"/>
      <c r="F1" s="73"/>
      <c r="G1" s="74"/>
      <c r="H1" s="74"/>
      <c r="I1" s="74"/>
      <c r="J1" s="55"/>
      <c r="K1" s="55"/>
      <c r="L1" s="55"/>
      <c r="M1" s="55"/>
      <c r="N1" s="75"/>
      <c r="O1" s="26"/>
      <c r="P1" s="26"/>
      <c r="Q1" s="267" t="s">
        <v>272</v>
      </c>
      <c r="R1" s="72" t="s">
        <v>210</v>
      </c>
      <c r="S1" s="26"/>
      <c r="T1" s="73"/>
      <c r="U1" s="26"/>
      <c r="V1" s="26"/>
      <c r="W1" s="26"/>
      <c r="X1" s="55"/>
      <c r="Y1" s="55"/>
    </row>
    <row r="2" spans="1:37" ht="15.75" thickBot="1" x14ac:dyDescent="0.3">
      <c r="A2" s="268"/>
      <c r="B2" s="76" t="s">
        <v>211</v>
      </c>
      <c r="C2" s="266" t="s">
        <v>131</v>
      </c>
      <c r="D2" s="265"/>
      <c r="E2" s="261" t="s">
        <v>75</v>
      </c>
      <c r="F2" s="262"/>
      <c r="G2" s="262"/>
      <c r="H2" s="262"/>
      <c r="I2" s="262"/>
      <c r="J2" s="263"/>
      <c r="K2" s="264" t="s">
        <v>167</v>
      </c>
      <c r="L2" s="266"/>
      <c r="M2" s="265"/>
      <c r="N2" s="77"/>
      <c r="O2" s="26"/>
      <c r="P2" s="26"/>
      <c r="Q2" s="268"/>
      <c r="R2" s="76" t="s">
        <v>211</v>
      </c>
      <c r="S2" s="261" t="s">
        <v>75</v>
      </c>
      <c r="T2" s="262"/>
      <c r="U2" s="262"/>
      <c r="V2" s="262"/>
      <c r="W2" s="262"/>
      <c r="X2" s="264" t="s">
        <v>167</v>
      </c>
      <c r="Y2" s="265"/>
    </row>
    <row r="3" spans="1:37" s="6" customFormat="1" x14ac:dyDescent="0.25">
      <c r="A3" s="25" t="s">
        <v>212</v>
      </c>
      <c r="B3" s="33">
        <f>COUNTIF(B6:B76,"SP")</f>
        <v>8</v>
      </c>
      <c r="C3" s="78">
        <v>250</v>
      </c>
      <c r="D3" s="79"/>
      <c r="E3" s="80" t="s">
        <v>213</v>
      </c>
      <c r="F3" s="81" t="s">
        <v>214</v>
      </c>
      <c r="G3" s="82" t="s">
        <v>215</v>
      </c>
      <c r="H3" s="82" t="s">
        <v>210</v>
      </c>
      <c r="I3" s="82" t="s">
        <v>210</v>
      </c>
      <c r="J3" s="79"/>
      <c r="K3" s="78" t="s">
        <v>216</v>
      </c>
      <c r="L3" s="79"/>
      <c r="M3" s="79"/>
      <c r="N3" s="83" t="s">
        <v>217</v>
      </c>
      <c r="O3" s="33"/>
      <c r="P3" s="33"/>
      <c r="Q3" s="25" t="s">
        <v>212</v>
      </c>
      <c r="R3" s="33">
        <f>COUNTIF(R6:R76,"SP")</f>
        <v>8</v>
      </c>
      <c r="S3" s="80" t="s">
        <v>213</v>
      </c>
      <c r="T3" s="81" t="s">
        <v>214</v>
      </c>
      <c r="U3" s="125" t="s">
        <v>215</v>
      </c>
      <c r="V3" s="125" t="s">
        <v>210</v>
      </c>
      <c r="W3" s="125" t="s">
        <v>210</v>
      </c>
      <c r="X3" s="78" t="s">
        <v>216</v>
      </c>
      <c r="Y3" s="79"/>
    </row>
    <row r="4" spans="1:37" s="6" customFormat="1" ht="15.75" thickBot="1" x14ac:dyDescent="0.3">
      <c r="A4" s="84" t="s">
        <v>218</v>
      </c>
      <c r="B4" s="85">
        <f>COUNTIF(B6:B77,"FZ")</f>
        <v>2</v>
      </c>
      <c r="C4" s="86" t="s">
        <v>219</v>
      </c>
      <c r="D4" s="87" t="s">
        <v>220</v>
      </c>
      <c r="E4" s="88"/>
      <c r="F4" s="89"/>
      <c r="G4" s="90" t="s">
        <v>221</v>
      </c>
      <c r="H4" s="90" t="s">
        <v>222</v>
      </c>
      <c r="I4" s="90" t="s">
        <v>223</v>
      </c>
      <c r="J4" s="87"/>
      <c r="K4" s="86" t="s">
        <v>224</v>
      </c>
      <c r="L4" s="87"/>
      <c r="M4" s="87" t="s">
        <v>225</v>
      </c>
      <c r="N4" s="91" t="s">
        <v>226</v>
      </c>
      <c r="O4" s="33"/>
      <c r="P4" s="33"/>
      <c r="Q4" s="84" t="s">
        <v>218</v>
      </c>
      <c r="R4" s="85">
        <f>COUNTIF(R6:R77,"FZ")</f>
        <v>2</v>
      </c>
      <c r="S4" s="88"/>
      <c r="T4" s="89"/>
      <c r="U4" s="126" t="s">
        <v>221</v>
      </c>
      <c r="V4" s="126" t="s">
        <v>222</v>
      </c>
      <c r="W4" s="126" t="s">
        <v>223</v>
      </c>
      <c r="X4" s="86" t="s">
        <v>224</v>
      </c>
      <c r="Y4" s="87" t="s">
        <v>225</v>
      </c>
    </row>
    <row r="5" spans="1:37" x14ac:dyDescent="0.25">
      <c r="A5" s="92"/>
      <c r="B5" s="92"/>
      <c r="C5" s="93"/>
      <c r="D5" s="94"/>
      <c r="E5" s="95"/>
      <c r="F5" s="96"/>
      <c r="G5" s="97"/>
      <c r="H5" s="97"/>
      <c r="I5" s="97"/>
      <c r="J5" s="98"/>
      <c r="K5" s="99"/>
      <c r="L5" s="100"/>
      <c r="M5" s="101"/>
      <c r="N5" s="98"/>
      <c r="O5" s="26"/>
      <c r="P5" s="26"/>
      <c r="Q5" s="127"/>
      <c r="R5" s="92"/>
      <c r="S5" s="99"/>
      <c r="T5" s="128"/>
      <c r="U5" s="129"/>
      <c r="V5" s="129"/>
      <c r="W5" s="129"/>
      <c r="X5" s="99"/>
      <c r="Y5" s="101"/>
    </row>
    <row r="6" spans="1:37" x14ac:dyDescent="0.25">
      <c r="A6" s="102" t="str">
        <f>IF(Q6="","",Q6)</f>
        <v>Bouldern</v>
      </c>
      <c r="B6" s="102" t="str">
        <f>IF(R6="","",R6)</f>
        <v>FZ</v>
      </c>
      <c r="C6" s="103">
        <f>IF(B6="","",$C$3)</f>
        <v>250</v>
      </c>
      <c r="D6" s="77"/>
      <c r="E6" s="104" t="str">
        <f>IF(S6="","",S6)</f>
        <v>UPJOY</v>
      </c>
      <c r="F6" s="104" t="str">
        <f t="shared" ref="F6:I19" si="0">IF(T6="","",T6)</f>
        <v>Villingen</v>
      </c>
      <c r="G6" s="105">
        <f t="shared" si="0"/>
        <v>20</v>
      </c>
      <c r="H6" s="105">
        <f t="shared" si="0"/>
        <v>12</v>
      </c>
      <c r="I6" s="105">
        <f t="shared" si="0"/>
        <v>18</v>
      </c>
      <c r="J6" s="106">
        <f t="shared" ref="J6" si="1">IF(G6="","",(G6*2)*(H6/4*0.22)*I6)</f>
        <v>475.20000000000005</v>
      </c>
      <c r="K6" s="104">
        <f>IF(X6="","",X6)</f>
        <v>7</v>
      </c>
      <c r="L6" s="77">
        <f>IF(X6="","",H6*I6*K6)</f>
        <v>1512</v>
      </c>
      <c r="M6" s="107"/>
      <c r="N6" s="108">
        <f>IF(B6="","",(C6+D6+ IF(J6="",0,J6) + IF(L6="",0,L6)+M6))</f>
        <v>2237.1999999999998</v>
      </c>
      <c r="Q6" s="131" t="s">
        <v>164</v>
      </c>
      <c r="R6" s="7" t="s">
        <v>229</v>
      </c>
      <c r="S6" s="141" t="s">
        <v>230</v>
      </c>
      <c r="T6" s="142" t="s">
        <v>231</v>
      </c>
      <c r="U6" s="143">
        <v>20</v>
      </c>
      <c r="V6" s="143">
        <v>12</v>
      </c>
      <c r="W6" s="144">
        <v>18</v>
      </c>
      <c r="X6" s="137">
        <v>7</v>
      </c>
      <c r="Y6" s="107"/>
    </row>
    <row r="7" spans="1:37" x14ac:dyDescent="0.25">
      <c r="A7" s="102" t="str">
        <f t="shared" ref="A7:B21" si="2">IF(Q7="","",Q7)</f>
        <v>Fußball</v>
      </c>
      <c r="B7" s="102" t="str">
        <f t="shared" si="2"/>
        <v>SP</v>
      </c>
      <c r="C7" s="103">
        <f t="shared" ref="C7:C21" si="3">IF(B7="","",$C$3)</f>
        <v>250</v>
      </c>
      <c r="D7" s="77"/>
      <c r="E7" s="104" t="str">
        <f t="shared" ref="E7:E19" si="4">IF(S7="","",S7)</f>
        <v/>
      </c>
      <c r="F7" s="104" t="str">
        <f t="shared" si="0"/>
        <v/>
      </c>
      <c r="G7" s="105" t="str">
        <f t="shared" si="0"/>
        <v/>
      </c>
      <c r="H7" s="105" t="str">
        <f t="shared" si="0"/>
        <v/>
      </c>
      <c r="I7" s="105" t="str">
        <f t="shared" si="0"/>
        <v/>
      </c>
      <c r="J7" s="106" t="str">
        <f t="shared" ref="J7:J21" si="5">IF(G7="","",(G7*2)*(H7/4*0.22)*I7)</f>
        <v/>
      </c>
      <c r="K7" s="104" t="str">
        <f t="shared" ref="K7:K21" si="6">IF(X7="","",X7)</f>
        <v/>
      </c>
      <c r="L7" s="77" t="str">
        <f t="shared" ref="L7:L21" si="7">IF(X7="","",H7*I7*K7)</f>
        <v/>
      </c>
      <c r="M7" s="107"/>
      <c r="N7" s="108">
        <f t="shared" ref="N7:N21" si="8">IF(B7="","",(C7+D7+ IF(J7="",0,J7) + IF(L7="",0,L7)+M7))</f>
        <v>250</v>
      </c>
      <c r="Q7" s="130" t="s">
        <v>78</v>
      </c>
      <c r="R7" s="7" t="s">
        <v>228</v>
      </c>
      <c r="S7" s="141"/>
      <c r="T7" s="142"/>
      <c r="U7" s="143"/>
      <c r="V7" s="143"/>
      <c r="W7" s="144"/>
      <c r="X7" s="137"/>
      <c r="Y7" s="107"/>
    </row>
    <row r="8" spans="1:37" x14ac:dyDescent="0.25">
      <c r="A8" s="102" t="str">
        <f t="shared" si="2"/>
        <v>Klettern</v>
      </c>
      <c r="B8" s="102" t="s">
        <v>228</v>
      </c>
      <c r="C8" s="103">
        <f t="shared" si="3"/>
        <v>250</v>
      </c>
      <c r="D8" s="77"/>
      <c r="E8" s="104" t="str">
        <f t="shared" si="4"/>
        <v>K5</v>
      </c>
      <c r="F8" s="104" t="str">
        <f t="shared" si="0"/>
        <v>Rottweil</v>
      </c>
      <c r="G8" s="105">
        <f t="shared" si="0"/>
        <v>20</v>
      </c>
      <c r="H8" s="105">
        <f t="shared" si="0"/>
        <v>12</v>
      </c>
      <c r="I8" s="105">
        <f t="shared" si="0"/>
        <v>18</v>
      </c>
      <c r="J8" s="106">
        <f t="shared" si="5"/>
        <v>475.20000000000005</v>
      </c>
      <c r="K8" s="104">
        <f t="shared" si="6"/>
        <v>8.5</v>
      </c>
      <c r="L8" s="77">
        <f t="shared" si="7"/>
        <v>1836</v>
      </c>
      <c r="M8" s="107"/>
      <c r="N8" s="108">
        <f t="shared" si="8"/>
        <v>2561.1999999999998</v>
      </c>
      <c r="Q8" s="130" t="s">
        <v>43</v>
      </c>
      <c r="R8" s="7" t="s">
        <v>228</v>
      </c>
      <c r="S8" s="141" t="s">
        <v>295</v>
      </c>
      <c r="T8" s="142" t="s">
        <v>296</v>
      </c>
      <c r="U8" s="143">
        <v>20</v>
      </c>
      <c r="V8" s="143">
        <v>12</v>
      </c>
      <c r="W8" s="144">
        <v>18</v>
      </c>
      <c r="X8" s="137">
        <v>8.5</v>
      </c>
      <c r="Y8" s="107"/>
    </row>
    <row r="9" spans="1:37" x14ac:dyDescent="0.25">
      <c r="A9" s="102" t="str">
        <f t="shared" si="2"/>
        <v>Schwimmen</v>
      </c>
      <c r="B9" s="102" t="str">
        <f t="shared" si="2"/>
        <v>SP</v>
      </c>
      <c r="C9" s="103">
        <f t="shared" si="3"/>
        <v>250</v>
      </c>
      <c r="D9" s="77"/>
      <c r="E9" s="104" t="str">
        <f t="shared" si="4"/>
        <v>Freibad</v>
      </c>
      <c r="F9" s="104" t="str">
        <f t="shared" si="0"/>
        <v/>
      </c>
      <c r="G9" s="105" t="str">
        <f t="shared" si="0"/>
        <v/>
      </c>
      <c r="H9" s="105">
        <f t="shared" si="0"/>
        <v>20</v>
      </c>
      <c r="I9" s="105">
        <f t="shared" si="0"/>
        <v>18</v>
      </c>
      <c r="J9" s="106" t="str">
        <f t="shared" si="5"/>
        <v/>
      </c>
      <c r="K9" s="104">
        <f t="shared" si="6"/>
        <v>2.2999999999999998</v>
      </c>
      <c r="L9" s="77">
        <f t="shared" si="7"/>
        <v>827.99999999999989</v>
      </c>
      <c r="M9" s="107"/>
      <c r="N9" s="108">
        <f t="shared" si="8"/>
        <v>1078</v>
      </c>
      <c r="Q9" s="131" t="s">
        <v>77</v>
      </c>
      <c r="R9" s="7" t="s">
        <v>228</v>
      </c>
      <c r="S9" s="141" t="s">
        <v>371</v>
      </c>
      <c r="T9" s="142"/>
      <c r="U9" s="143"/>
      <c r="V9" s="143">
        <v>20</v>
      </c>
      <c r="W9" s="144">
        <v>18</v>
      </c>
      <c r="X9" s="137">
        <v>2.2999999999999998</v>
      </c>
      <c r="Y9" s="107"/>
      <c r="Z9" s="305" t="s">
        <v>375</v>
      </c>
      <c r="AA9" s="296"/>
      <c r="AB9" s="296"/>
      <c r="AC9" s="296"/>
      <c r="AD9" s="296"/>
    </row>
    <row r="10" spans="1:37" x14ac:dyDescent="0.25">
      <c r="A10" s="102" t="str">
        <f t="shared" si="2"/>
        <v>HS Bibelkreis</v>
      </c>
      <c r="B10" s="102" t="str">
        <f t="shared" si="2"/>
        <v>FZ</v>
      </c>
      <c r="C10" s="103">
        <f t="shared" si="3"/>
        <v>250</v>
      </c>
      <c r="D10" s="77"/>
      <c r="E10" s="104" t="str">
        <f t="shared" si="4"/>
        <v/>
      </c>
      <c r="F10" s="104" t="str">
        <f t="shared" si="0"/>
        <v/>
      </c>
      <c r="G10" s="105" t="str">
        <f t="shared" si="0"/>
        <v/>
      </c>
      <c r="H10" s="105" t="str">
        <f t="shared" si="0"/>
        <v/>
      </c>
      <c r="I10" s="105" t="str">
        <f t="shared" si="0"/>
        <v/>
      </c>
      <c r="J10" s="106" t="str">
        <f t="shared" si="5"/>
        <v/>
      </c>
      <c r="K10" s="104" t="str">
        <f t="shared" si="6"/>
        <v/>
      </c>
      <c r="L10" s="77" t="str">
        <f t="shared" si="7"/>
        <v/>
      </c>
      <c r="M10" s="107"/>
      <c r="N10" s="108">
        <f t="shared" si="8"/>
        <v>250</v>
      </c>
      <c r="Q10" s="131" t="s">
        <v>243</v>
      </c>
      <c r="R10" s="7" t="s">
        <v>229</v>
      </c>
      <c r="S10" s="141"/>
      <c r="T10" s="142"/>
      <c r="U10" s="143"/>
      <c r="V10" s="143"/>
      <c r="W10" s="144"/>
      <c r="X10" s="137"/>
      <c r="Y10" s="107"/>
    </row>
    <row r="11" spans="1:37" x14ac:dyDescent="0.25">
      <c r="A11" s="102" t="str">
        <f t="shared" si="2"/>
        <v>Ultimate frisbee</v>
      </c>
      <c r="B11" s="102" t="str">
        <f t="shared" si="2"/>
        <v>SP</v>
      </c>
      <c r="C11" s="103">
        <f t="shared" si="3"/>
        <v>250</v>
      </c>
      <c r="D11" s="77"/>
      <c r="E11" s="104" t="str">
        <f t="shared" si="4"/>
        <v>Donauhalle</v>
      </c>
      <c r="F11" s="104" t="str">
        <f t="shared" si="0"/>
        <v>TUT</v>
      </c>
      <c r="G11" s="105">
        <f t="shared" si="0"/>
        <v>5</v>
      </c>
      <c r="H11" s="105">
        <f t="shared" si="0"/>
        <v>10</v>
      </c>
      <c r="I11" s="105">
        <f t="shared" si="0"/>
        <v>18</v>
      </c>
      <c r="J11" s="106">
        <f t="shared" si="5"/>
        <v>99</v>
      </c>
      <c r="K11" s="104" t="str">
        <f t="shared" si="6"/>
        <v/>
      </c>
      <c r="L11" s="77" t="str">
        <f t="shared" si="7"/>
        <v/>
      </c>
      <c r="M11" s="107"/>
      <c r="N11" s="108">
        <f t="shared" si="8"/>
        <v>349</v>
      </c>
      <c r="Q11" s="131" t="s">
        <v>244</v>
      </c>
      <c r="R11" s="7" t="s">
        <v>228</v>
      </c>
      <c r="S11" s="141" t="s">
        <v>297</v>
      </c>
      <c r="T11" s="142" t="s">
        <v>272</v>
      </c>
      <c r="U11" s="143">
        <v>5</v>
      </c>
      <c r="V11" s="143">
        <v>10</v>
      </c>
      <c r="W11" s="144">
        <v>18</v>
      </c>
      <c r="X11" s="137"/>
      <c r="Y11" s="107"/>
    </row>
    <row r="12" spans="1:37" x14ac:dyDescent="0.25">
      <c r="A12" s="102" t="str">
        <f t="shared" ref="A12:B14" si="9">IF(Q12="","",Q12)</f>
        <v>Judo</v>
      </c>
      <c r="B12" s="102" t="str">
        <f t="shared" si="9"/>
        <v>SP</v>
      </c>
      <c r="C12" s="103">
        <f t="shared" si="3"/>
        <v>250</v>
      </c>
      <c r="D12" s="77"/>
      <c r="E12" s="104" t="str">
        <f t="shared" ref="E12:I14" si="10">IF(S12="","",S12)</f>
        <v>Elta Halle</v>
      </c>
      <c r="F12" s="104" t="str">
        <f t="shared" si="10"/>
        <v>TUT</v>
      </c>
      <c r="G12" s="105">
        <f t="shared" si="10"/>
        <v>6</v>
      </c>
      <c r="H12" s="105">
        <f t="shared" si="10"/>
        <v>14</v>
      </c>
      <c r="I12" s="105">
        <f t="shared" si="10"/>
        <v>18</v>
      </c>
      <c r="J12" s="106">
        <f t="shared" si="5"/>
        <v>166.32</v>
      </c>
      <c r="K12" s="104" t="str">
        <f t="shared" si="6"/>
        <v/>
      </c>
      <c r="L12" s="77" t="str">
        <f t="shared" si="7"/>
        <v/>
      </c>
      <c r="M12" s="107"/>
      <c r="N12" s="108">
        <f t="shared" si="8"/>
        <v>416.32</v>
      </c>
      <c r="Q12" s="137" t="s">
        <v>302</v>
      </c>
      <c r="R12" s="138" t="s">
        <v>228</v>
      </c>
      <c r="S12" s="141" t="s">
        <v>303</v>
      </c>
      <c r="T12" s="142" t="s">
        <v>272</v>
      </c>
      <c r="U12" s="143">
        <v>6</v>
      </c>
      <c r="V12" s="143">
        <v>14</v>
      </c>
      <c r="W12" s="144">
        <v>18</v>
      </c>
      <c r="X12" s="137"/>
      <c r="Y12" s="107"/>
    </row>
    <row r="13" spans="1:37" x14ac:dyDescent="0.25">
      <c r="A13" s="102" t="str">
        <f t="shared" si="9"/>
        <v>Yoga</v>
      </c>
      <c r="B13" s="102" t="str">
        <f t="shared" si="9"/>
        <v>SP</v>
      </c>
      <c r="C13" s="103">
        <f t="shared" si="3"/>
        <v>250</v>
      </c>
      <c r="D13" s="77"/>
      <c r="E13" s="104" t="str">
        <f t="shared" si="10"/>
        <v xml:space="preserve">Lurs </v>
      </c>
      <c r="F13" s="104" t="str">
        <f t="shared" si="10"/>
        <v>TUT</v>
      </c>
      <c r="G13" s="105" t="str">
        <f t="shared" si="10"/>
        <v/>
      </c>
      <c r="H13" s="105" t="str">
        <f t="shared" si="10"/>
        <v/>
      </c>
      <c r="I13" s="105" t="str">
        <f t="shared" si="10"/>
        <v/>
      </c>
      <c r="J13" s="106" t="str">
        <f t="shared" si="5"/>
        <v/>
      </c>
      <c r="K13" s="104" t="str">
        <f t="shared" si="6"/>
        <v/>
      </c>
      <c r="L13" s="77" t="str">
        <f t="shared" si="7"/>
        <v/>
      </c>
      <c r="M13" s="107"/>
      <c r="N13" s="108">
        <f t="shared" si="8"/>
        <v>250</v>
      </c>
      <c r="Q13" s="139" t="s">
        <v>298</v>
      </c>
      <c r="R13" s="138" t="s">
        <v>228</v>
      </c>
      <c r="S13" s="141" t="s">
        <v>304</v>
      </c>
      <c r="T13" s="142" t="s">
        <v>272</v>
      </c>
      <c r="U13" s="143"/>
      <c r="V13" s="143"/>
      <c r="W13" s="144"/>
      <c r="X13" s="137"/>
      <c r="Y13" s="107"/>
    </row>
    <row r="14" spans="1:37" x14ac:dyDescent="0.25">
      <c r="A14" s="102" t="str">
        <f t="shared" si="9"/>
        <v>Wakeboarding</v>
      </c>
      <c r="B14" s="102" t="str">
        <f t="shared" si="9"/>
        <v>SP</v>
      </c>
      <c r="C14" s="103">
        <f t="shared" si="3"/>
        <v>250</v>
      </c>
      <c r="D14" s="77"/>
      <c r="E14" s="104" t="str">
        <f t="shared" si="10"/>
        <v>W-Skipark</v>
      </c>
      <c r="F14" s="104" t="str">
        <f t="shared" si="10"/>
        <v>Pfullend.</v>
      </c>
      <c r="G14" s="105">
        <f t="shared" si="10"/>
        <v>20</v>
      </c>
      <c r="H14" s="105">
        <f t="shared" si="10"/>
        <v>8</v>
      </c>
      <c r="I14" s="105">
        <f t="shared" si="10"/>
        <v>9</v>
      </c>
      <c r="J14" s="106">
        <f t="shared" si="5"/>
        <v>158.4</v>
      </c>
      <c r="K14" s="104">
        <f t="shared" si="6"/>
        <v>10</v>
      </c>
      <c r="L14" s="77">
        <f t="shared" si="7"/>
        <v>720</v>
      </c>
      <c r="M14" s="107"/>
      <c r="N14" s="108">
        <f t="shared" si="8"/>
        <v>1128.4000000000001</v>
      </c>
      <c r="Q14" s="137" t="s">
        <v>299</v>
      </c>
      <c r="R14" s="140" t="s">
        <v>228</v>
      </c>
      <c r="S14" s="141" t="s">
        <v>300</v>
      </c>
      <c r="T14" s="142" t="s">
        <v>301</v>
      </c>
      <c r="U14" s="143">
        <v>20</v>
      </c>
      <c r="V14" s="143">
        <v>8</v>
      </c>
      <c r="W14" s="144">
        <v>9</v>
      </c>
      <c r="X14" s="137">
        <v>10</v>
      </c>
      <c r="Y14" s="107"/>
      <c r="Z14" s="299" t="s">
        <v>300</v>
      </c>
      <c r="AA14" s="300" t="s">
        <v>301</v>
      </c>
      <c r="AB14" s="301">
        <v>20</v>
      </c>
      <c r="AC14" s="301">
        <v>8</v>
      </c>
      <c r="AD14" s="302">
        <v>18</v>
      </c>
      <c r="AE14" s="303">
        <v>10</v>
      </c>
      <c r="AF14" s="304"/>
      <c r="AG14" s="305" t="s">
        <v>376</v>
      </c>
      <c r="AH14" s="305"/>
      <c r="AI14" s="305"/>
      <c r="AJ14" s="305"/>
      <c r="AK14" s="298"/>
    </row>
    <row r="15" spans="1:37" x14ac:dyDescent="0.25">
      <c r="A15" s="102" t="str">
        <f t="shared" si="2"/>
        <v>Schwimmen</v>
      </c>
      <c r="B15" s="102" t="str">
        <f t="shared" si="2"/>
        <v>SP</v>
      </c>
      <c r="C15" s="103">
        <f t="shared" si="3"/>
        <v>250</v>
      </c>
      <c r="D15" s="77"/>
      <c r="E15" s="104" t="str">
        <f t="shared" si="4"/>
        <v>TuWass</v>
      </c>
      <c r="F15" s="104" t="str">
        <f t="shared" si="0"/>
        <v/>
      </c>
      <c r="G15" s="105" t="str">
        <f t="shared" si="0"/>
        <v/>
      </c>
      <c r="H15" s="105">
        <f t="shared" si="0"/>
        <v>20</v>
      </c>
      <c r="I15" s="105">
        <f t="shared" si="0"/>
        <v>18</v>
      </c>
      <c r="J15" s="106" t="str">
        <f t="shared" si="5"/>
        <v/>
      </c>
      <c r="K15" s="104">
        <f t="shared" si="6"/>
        <v>4</v>
      </c>
      <c r="L15" s="77">
        <f t="shared" si="7"/>
        <v>1440</v>
      </c>
      <c r="M15" s="107"/>
      <c r="N15" s="108">
        <f t="shared" si="8"/>
        <v>1690</v>
      </c>
      <c r="Q15" s="137" t="s">
        <v>77</v>
      </c>
      <c r="R15" s="140" t="s">
        <v>228</v>
      </c>
      <c r="S15" s="141" t="s">
        <v>370</v>
      </c>
      <c r="T15" s="142"/>
      <c r="U15" s="143"/>
      <c r="V15" s="143">
        <v>20</v>
      </c>
      <c r="W15" s="144">
        <v>18</v>
      </c>
      <c r="X15" s="137">
        <v>4</v>
      </c>
      <c r="Y15" s="107"/>
      <c r="Z15" s="299" t="s">
        <v>370</v>
      </c>
      <c r="AA15" s="300"/>
      <c r="AB15" s="301"/>
      <c r="AC15" s="301">
        <v>20</v>
      </c>
      <c r="AD15" s="302">
        <v>18</v>
      </c>
      <c r="AE15" s="303">
        <v>4</v>
      </c>
      <c r="AF15" s="304"/>
      <c r="AG15" s="296" t="s">
        <v>377</v>
      </c>
      <c r="AH15" s="296"/>
      <c r="AI15" s="296"/>
      <c r="AJ15" s="296"/>
      <c r="AK15" s="297"/>
    </row>
    <row r="16" spans="1:37" x14ac:dyDescent="0.25">
      <c r="A16" s="102" t="str">
        <f t="shared" si="2"/>
        <v/>
      </c>
      <c r="B16" s="102" t="str">
        <f t="shared" si="2"/>
        <v/>
      </c>
      <c r="C16" s="103" t="str">
        <f t="shared" si="3"/>
        <v/>
      </c>
      <c r="D16" s="77"/>
      <c r="E16" s="104" t="str">
        <f t="shared" si="4"/>
        <v/>
      </c>
      <c r="F16" s="104" t="str">
        <f t="shared" si="0"/>
        <v/>
      </c>
      <c r="G16" s="105" t="str">
        <f t="shared" si="0"/>
        <v/>
      </c>
      <c r="H16" s="105" t="str">
        <f t="shared" si="0"/>
        <v/>
      </c>
      <c r="I16" s="105" t="str">
        <f t="shared" si="0"/>
        <v/>
      </c>
      <c r="J16" s="106" t="str">
        <f t="shared" si="5"/>
        <v/>
      </c>
      <c r="K16" s="104" t="str">
        <f t="shared" si="6"/>
        <v/>
      </c>
      <c r="L16" s="77" t="str">
        <f t="shared" si="7"/>
        <v/>
      </c>
      <c r="M16" s="107"/>
      <c r="N16" s="108" t="str">
        <f t="shared" si="8"/>
        <v/>
      </c>
      <c r="Q16" s="137"/>
      <c r="R16" s="138"/>
      <c r="S16" s="141"/>
      <c r="T16" s="142"/>
      <c r="U16" s="143"/>
      <c r="V16" s="143"/>
      <c r="W16" s="144"/>
      <c r="X16" s="137"/>
      <c r="Y16" s="107"/>
    </row>
    <row r="17" spans="1:25" x14ac:dyDescent="0.25">
      <c r="A17" s="102" t="str">
        <f t="shared" si="2"/>
        <v/>
      </c>
      <c r="B17" s="102" t="str">
        <f t="shared" si="2"/>
        <v/>
      </c>
      <c r="C17" s="103" t="str">
        <f t="shared" si="3"/>
        <v/>
      </c>
      <c r="D17" s="77"/>
      <c r="E17" s="104" t="str">
        <f t="shared" si="4"/>
        <v/>
      </c>
      <c r="F17" s="104" t="str">
        <f t="shared" si="0"/>
        <v/>
      </c>
      <c r="G17" s="105" t="str">
        <f t="shared" si="0"/>
        <v/>
      </c>
      <c r="H17" s="105" t="str">
        <f t="shared" si="0"/>
        <v/>
      </c>
      <c r="I17" s="105" t="str">
        <f t="shared" si="0"/>
        <v/>
      </c>
      <c r="J17" s="106" t="str">
        <f t="shared" si="5"/>
        <v/>
      </c>
      <c r="K17" s="104" t="str">
        <f t="shared" si="6"/>
        <v/>
      </c>
      <c r="L17" s="77" t="str">
        <f t="shared" si="7"/>
        <v/>
      </c>
      <c r="M17" s="107"/>
      <c r="N17" s="108" t="str">
        <f t="shared" si="8"/>
        <v/>
      </c>
      <c r="Q17" s="137"/>
      <c r="R17" s="140"/>
      <c r="S17" s="141"/>
      <c r="T17" s="142"/>
      <c r="U17" s="143"/>
      <c r="V17" s="143"/>
      <c r="W17" s="144"/>
      <c r="X17" s="137"/>
      <c r="Y17" s="107"/>
    </row>
    <row r="18" spans="1:25" x14ac:dyDescent="0.25">
      <c r="A18" s="102" t="str">
        <f t="shared" si="2"/>
        <v/>
      </c>
      <c r="B18" s="102" t="str">
        <f t="shared" si="2"/>
        <v/>
      </c>
      <c r="C18" s="103" t="str">
        <f t="shared" si="3"/>
        <v/>
      </c>
      <c r="D18" s="77"/>
      <c r="E18" s="104" t="str">
        <f t="shared" si="4"/>
        <v/>
      </c>
      <c r="F18" s="104" t="str">
        <f t="shared" si="0"/>
        <v/>
      </c>
      <c r="G18" s="105" t="str">
        <f t="shared" si="0"/>
        <v/>
      </c>
      <c r="H18" s="105" t="str">
        <f t="shared" si="0"/>
        <v/>
      </c>
      <c r="I18" s="105" t="str">
        <f t="shared" si="0"/>
        <v/>
      </c>
      <c r="J18" s="106" t="str">
        <f t="shared" si="5"/>
        <v/>
      </c>
      <c r="K18" s="104" t="str">
        <f t="shared" si="6"/>
        <v/>
      </c>
      <c r="L18" s="77" t="str">
        <f t="shared" si="7"/>
        <v/>
      </c>
      <c r="M18" s="107"/>
      <c r="N18" s="108" t="str">
        <f t="shared" si="8"/>
        <v/>
      </c>
      <c r="Q18" s="139"/>
      <c r="R18" s="138"/>
      <c r="S18" s="141"/>
      <c r="T18" s="142"/>
      <c r="U18" s="143"/>
      <c r="V18" s="143"/>
      <c r="W18" s="144"/>
      <c r="X18" s="137"/>
      <c r="Y18" s="107"/>
    </row>
    <row r="19" spans="1:25" x14ac:dyDescent="0.25">
      <c r="A19" s="102" t="str">
        <f t="shared" si="2"/>
        <v/>
      </c>
      <c r="B19" s="102" t="str">
        <f t="shared" si="2"/>
        <v/>
      </c>
      <c r="C19" s="103" t="str">
        <f t="shared" si="3"/>
        <v/>
      </c>
      <c r="D19" s="77"/>
      <c r="E19" s="104" t="str">
        <f t="shared" si="4"/>
        <v/>
      </c>
      <c r="F19" s="104" t="str">
        <f t="shared" si="0"/>
        <v/>
      </c>
      <c r="G19" s="105" t="str">
        <f t="shared" si="0"/>
        <v/>
      </c>
      <c r="H19" s="105" t="str">
        <f t="shared" si="0"/>
        <v/>
      </c>
      <c r="I19" s="105" t="str">
        <f t="shared" si="0"/>
        <v/>
      </c>
      <c r="J19" s="106" t="str">
        <f t="shared" si="5"/>
        <v/>
      </c>
      <c r="K19" s="104" t="str">
        <f t="shared" si="6"/>
        <v/>
      </c>
      <c r="L19" s="77" t="str">
        <f t="shared" si="7"/>
        <v/>
      </c>
      <c r="M19" s="107"/>
      <c r="N19" s="108" t="str">
        <f t="shared" si="8"/>
        <v/>
      </c>
      <c r="Q19" s="137"/>
      <c r="R19" s="140"/>
      <c r="S19" s="141"/>
      <c r="T19" s="142"/>
      <c r="U19" s="143"/>
      <c r="V19" s="143"/>
      <c r="W19" s="144"/>
      <c r="X19" s="137"/>
      <c r="Y19" s="107"/>
    </row>
    <row r="20" spans="1:25" x14ac:dyDescent="0.25">
      <c r="A20" s="102" t="str">
        <f t="shared" si="2"/>
        <v/>
      </c>
      <c r="B20" s="102" t="str">
        <f t="shared" si="2"/>
        <v/>
      </c>
      <c r="C20" s="103" t="str">
        <f t="shared" si="3"/>
        <v/>
      </c>
      <c r="D20" s="77"/>
      <c r="E20" s="110"/>
      <c r="F20" s="111"/>
      <c r="G20" s="105" t="str">
        <f t="shared" ref="G20:I21" si="11">IF(U20="","",U20)</f>
        <v/>
      </c>
      <c r="H20" s="105" t="str">
        <f t="shared" si="11"/>
        <v/>
      </c>
      <c r="I20" s="105" t="str">
        <f t="shared" si="11"/>
        <v/>
      </c>
      <c r="J20" s="106" t="str">
        <f t="shared" si="5"/>
        <v/>
      </c>
      <c r="K20" s="104" t="str">
        <f t="shared" si="6"/>
        <v/>
      </c>
      <c r="L20" s="77" t="str">
        <f t="shared" si="7"/>
        <v/>
      </c>
      <c r="M20" s="107"/>
      <c r="N20" s="108" t="str">
        <f t="shared" si="8"/>
        <v/>
      </c>
      <c r="Q20" s="139"/>
      <c r="R20" s="138"/>
      <c r="S20" s="141"/>
      <c r="T20" s="142"/>
      <c r="U20" s="143"/>
      <c r="V20" s="143"/>
      <c r="W20" s="144"/>
      <c r="X20" s="137"/>
      <c r="Y20" s="107"/>
    </row>
    <row r="21" spans="1:25" x14ac:dyDescent="0.25">
      <c r="A21" s="102" t="str">
        <f t="shared" si="2"/>
        <v/>
      </c>
      <c r="B21" s="112" t="str">
        <f t="shared" si="2"/>
        <v/>
      </c>
      <c r="C21" s="103" t="str">
        <f t="shared" si="3"/>
        <v/>
      </c>
      <c r="D21" s="77"/>
      <c r="E21" s="104"/>
      <c r="F21" s="111"/>
      <c r="G21" s="113" t="str">
        <f t="shared" si="11"/>
        <v/>
      </c>
      <c r="H21" s="113" t="str">
        <f t="shared" si="11"/>
        <v/>
      </c>
      <c r="I21" s="113" t="str">
        <f t="shared" si="11"/>
        <v/>
      </c>
      <c r="J21" s="106" t="str">
        <f t="shared" si="5"/>
        <v/>
      </c>
      <c r="K21" s="104" t="str">
        <f t="shared" si="6"/>
        <v/>
      </c>
      <c r="L21" s="77" t="str">
        <f t="shared" si="7"/>
        <v/>
      </c>
      <c r="M21" s="109"/>
      <c r="N21" s="108" t="str">
        <f t="shared" si="8"/>
        <v/>
      </c>
      <c r="Q21" s="137"/>
      <c r="R21" s="140"/>
      <c r="S21" s="141"/>
      <c r="T21" s="142"/>
      <c r="U21" s="143"/>
      <c r="V21" s="143"/>
      <c r="W21" s="145"/>
      <c r="X21" s="137"/>
      <c r="Y21" s="107"/>
    </row>
    <row r="22" spans="1:25" ht="15.75" thickBot="1" x14ac:dyDescent="0.3">
      <c r="A22" s="114"/>
      <c r="B22" s="115"/>
      <c r="C22" s="116"/>
      <c r="D22" s="117"/>
      <c r="E22" s="118"/>
      <c r="F22" s="119"/>
      <c r="G22" s="120"/>
      <c r="H22" s="120"/>
      <c r="I22" s="120"/>
      <c r="J22" s="121" t="str">
        <f t="shared" ref="J22" si="12">IF(H22="","",(G22*2)*(H22/4*0.22)*I22)</f>
        <v/>
      </c>
      <c r="K22" s="118"/>
      <c r="L22" s="117" t="str">
        <f t="shared" ref="L22" si="13">IF(H22="","",(H22*K22))</f>
        <v/>
      </c>
      <c r="M22" s="122"/>
      <c r="N22" s="121" t="str">
        <f t="shared" ref="N22" si="14">IF(C22="","",(C22+D22+J22+L22+M22))</f>
        <v/>
      </c>
      <c r="Q22" s="118"/>
      <c r="R22" s="133"/>
      <c r="S22" s="118"/>
      <c r="T22" s="133"/>
      <c r="U22" s="134"/>
      <c r="V22" s="134"/>
      <c r="W22" s="135"/>
      <c r="X22" s="118"/>
      <c r="Y22" s="132"/>
    </row>
    <row r="23" spans="1:25" s="4" customFormat="1" x14ac:dyDescent="0.25">
      <c r="A23" s="75"/>
      <c r="B23" s="75"/>
      <c r="C23" s="75">
        <f>SUM(C6:C22)</f>
        <v>2500</v>
      </c>
      <c r="D23" s="75">
        <f>SUM(D6:D22)</f>
        <v>0</v>
      </c>
      <c r="E23" s="75"/>
      <c r="F23" s="123"/>
      <c r="G23" s="124"/>
      <c r="H23" s="124"/>
      <c r="I23" s="124"/>
      <c r="J23" s="75">
        <f>SUM(J6:J22)</f>
        <v>1374.1200000000001</v>
      </c>
      <c r="K23" s="75"/>
      <c r="L23" s="75">
        <f>SUM(L6:L22)</f>
        <v>6336</v>
      </c>
      <c r="M23" s="75">
        <f>SUM(M6:M22)</f>
        <v>0</v>
      </c>
      <c r="N23" s="75">
        <f>SUM(N6:N22)</f>
        <v>10210.119999999999</v>
      </c>
      <c r="Q23" s="9"/>
      <c r="R23" s="9"/>
      <c r="S23" s="9"/>
      <c r="T23" s="10"/>
      <c r="U23" s="11"/>
      <c r="V23" s="11"/>
      <c r="W23" s="11"/>
      <c r="X23" s="9"/>
      <c r="Y23" s="9"/>
    </row>
    <row r="25" spans="1:25" x14ac:dyDescent="0.25">
      <c r="A25" s="224" t="s">
        <v>37</v>
      </c>
      <c r="B25" s="224"/>
      <c r="C25" s="224"/>
      <c r="D25" s="224"/>
      <c r="E25" s="224"/>
      <c r="F25" s="2"/>
      <c r="J25" s="2"/>
      <c r="K25" s="2"/>
      <c r="L25" s="2"/>
      <c r="M25" s="2"/>
      <c r="Q25" s="224"/>
      <c r="R25" s="224"/>
      <c r="S25" s="224"/>
      <c r="T25" s="2"/>
      <c r="X25" s="2"/>
      <c r="Y25" s="2"/>
    </row>
    <row r="26" spans="1:25" x14ac:dyDescent="0.25">
      <c r="A26" s="224" t="s">
        <v>105</v>
      </c>
      <c r="B26" s="224"/>
      <c r="C26" s="224"/>
      <c r="D26" s="224"/>
      <c r="E26" s="224"/>
      <c r="F26" s="2"/>
      <c r="J26" s="2"/>
      <c r="K26" s="2"/>
      <c r="L26" s="2"/>
      <c r="M26" s="2"/>
      <c r="Q26" s="224"/>
      <c r="R26" s="224"/>
      <c r="S26" s="224"/>
      <c r="T26" s="2"/>
      <c r="X26" s="2"/>
      <c r="Y26" s="2"/>
    </row>
    <row r="31" spans="1:25" x14ac:dyDescent="0.25">
      <c r="Q31" s="2" t="s">
        <v>95</v>
      </c>
    </row>
  </sheetData>
  <mergeCells count="11">
    <mergeCell ref="A26:E26"/>
    <mergeCell ref="Q26:S26"/>
    <mergeCell ref="Q1:Q2"/>
    <mergeCell ref="S2:W2"/>
    <mergeCell ref="X2:Y2"/>
    <mergeCell ref="A25:E25"/>
    <mergeCell ref="Q25:S25"/>
    <mergeCell ref="K2:M2"/>
    <mergeCell ref="A1:A2"/>
    <mergeCell ref="C2:D2"/>
    <mergeCell ref="E2:J2"/>
  </mergeCells>
  <pageMargins left="0.70866141732283472" right="0" top="0" bottom="0" header="0.31496062992125984" footer="0.31496062992125984"/>
  <pageSetup paperSize="9" orientation="portrait" r:id="rId1"/>
  <ignoredErrors>
    <ignoredError sqref="A7:I7 B3:B4 T23 R3:R4 A22:N22 A23:D23 F23 J23 L23:N23 A6:I6 M6:N6 M7:N7 A20:I21 M20:N21 J6:L21 M11:N19 M8:M10 A10:I19 C8:I8 B9:I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5"/>
  <sheetViews>
    <sheetView workbookViewId="0">
      <selection activeCell="N5" sqref="N5"/>
    </sheetView>
  </sheetViews>
  <sheetFormatPr baseColWidth="10" defaultRowHeight="15" x14ac:dyDescent="0.25"/>
  <cols>
    <col min="1" max="1" width="28" style="22" customWidth="1"/>
    <col min="2" max="2" width="14.7109375" style="22" customWidth="1"/>
    <col min="3" max="3" width="11.42578125" style="22"/>
    <col min="4" max="4" width="11.42578125" style="15"/>
    <col min="5" max="10" width="11.42578125" style="22"/>
    <col min="11" max="11" width="28.28515625" style="22" bestFit="1" customWidth="1"/>
    <col min="12" max="12" width="14.5703125" style="22" bestFit="1" customWidth="1"/>
    <col min="13" max="13" width="7.85546875" style="22" bestFit="1" customWidth="1"/>
    <col min="14" max="14" width="11.7109375" style="15" customWidth="1"/>
    <col min="15" max="16384" width="11.42578125" style="22"/>
  </cols>
  <sheetData>
    <row r="1" spans="1:17" ht="15" customHeight="1" x14ac:dyDescent="0.25">
      <c r="A1" s="273" t="str">
        <f>IF(K1="","",K1)</f>
        <v>VSt</v>
      </c>
      <c r="B1" s="274" t="str">
        <f>IF(L1="","",L1)</f>
        <v>allgemein</v>
      </c>
      <c r="C1" s="269" t="str">
        <f t="shared" ref="C1" si="0">IF(M1="","",M1)</f>
        <v>Anlage A 7</v>
      </c>
      <c r="D1" s="269"/>
      <c r="E1" s="166"/>
      <c r="F1" s="166"/>
      <c r="G1" s="166"/>
      <c r="H1" s="166"/>
      <c r="I1" s="166"/>
      <c r="J1" s="166"/>
      <c r="K1" s="273" t="s">
        <v>65</v>
      </c>
      <c r="L1" s="274" t="s">
        <v>106</v>
      </c>
      <c r="M1" s="269" t="s">
        <v>176</v>
      </c>
      <c r="N1" s="269"/>
    </row>
    <row r="2" spans="1:17" ht="18.75" customHeight="1" x14ac:dyDescent="0.25">
      <c r="A2" s="273"/>
      <c r="B2" s="274"/>
      <c r="C2" s="269"/>
      <c r="D2" s="269"/>
      <c r="E2" s="166"/>
      <c r="F2" s="166"/>
      <c r="G2" s="166"/>
      <c r="H2" s="166"/>
      <c r="I2" s="166"/>
      <c r="J2" s="166"/>
      <c r="K2" s="273"/>
      <c r="L2" s="274"/>
      <c r="M2" s="269"/>
      <c r="N2" s="269"/>
    </row>
    <row r="3" spans="1:17" ht="18.75" x14ac:dyDescent="0.25">
      <c r="A3" s="66"/>
      <c r="B3" s="167"/>
      <c r="C3" s="168"/>
      <c r="D3" s="169"/>
      <c r="E3" s="61"/>
      <c r="F3" s="61"/>
      <c r="G3" s="61"/>
      <c r="H3" s="61"/>
      <c r="I3" s="61"/>
      <c r="J3" s="61"/>
      <c r="K3" s="66"/>
      <c r="L3" s="167"/>
      <c r="M3" s="168"/>
      <c r="N3" s="169"/>
    </row>
    <row r="4" spans="1:17" x14ac:dyDescent="0.25">
      <c r="A4" s="61"/>
      <c r="B4" s="61"/>
      <c r="C4" s="61" t="str">
        <f t="shared" ref="C4:D4" si="1">IF(M4="","",M4)</f>
        <v/>
      </c>
      <c r="D4" s="35" t="str">
        <f t="shared" si="1"/>
        <v/>
      </c>
      <c r="E4" s="270" t="str">
        <f t="shared" ref="E4" si="2">IF(O4="","",O4)</f>
        <v/>
      </c>
      <c r="F4" s="270"/>
      <c r="G4" s="270"/>
      <c r="H4" s="270"/>
      <c r="I4" s="170"/>
      <c r="J4" s="61"/>
      <c r="K4" s="61"/>
      <c r="L4" s="61"/>
      <c r="M4" s="61"/>
      <c r="N4" s="35"/>
      <c r="O4" s="271"/>
      <c r="P4" s="271"/>
      <c r="Q4" s="271"/>
    </row>
    <row r="5" spans="1:17" x14ac:dyDescent="0.25">
      <c r="A5" s="61" t="str">
        <f t="shared" ref="A5:A22" si="3">IF(K5="","",K5)</f>
        <v>Versicherungen</v>
      </c>
      <c r="B5" s="61" t="str">
        <f t="shared" ref="B5:B31" si="4">IF(L5="","",L5)</f>
        <v/>
      </c>
      <c r="C5" s="61" t="str">
        <f t="shared" ref="C5:C31" si="5">IF(M5="","",M5)</f>
        <v/>
      </c>
      <c r="D5" s="35">
        <f t="shared" ref="D5:D31" si="6">IF(N5="","",N5)</f>
        <v>3500</v>
      </c>
      <c r="E5" s="271" t="str">
        <f t="shared" ref="E5:E31" si="7">IF(O5="","",O5)</f>
        <v/>
      </c>
      <c r="F5" s="271"/>
      <c r="G5" s="271"/>
      <c r="H5" s="271"/>
      <c r="I5" s="162"/>
      <c r="K5" s="22" t="s">
        <v>107</v>
      </c>
      <c r="N5" s="15">
        <v>3500</v>
      </c>
      <c r="O5" s="271"/>
      <c r="P5" s="271"/>
      <c r="Q5" s="271"/>
    </row>
    <row r="6" spans="1:17" x14ac:dyDescent="0.25">
      <c r="A6" s="61" t="str">
        <f t="shared" si="3"/>
        <v>Reisekosten</v>
      </c>
      <c r="B6" s="61" t="str">
        <f t="shared" si="4"/>
        <v/>
      </c>
      <c r="C6" s="61" t="str">
        <f t="shared" si="5"/>
        <v/>
      </c>
      <c r="D6" s="35">
        <f t="shared" si="6"/>
        <v>2000</v>
      </c>
      <c r="E6" s="271" t="str">
        <f t="shared" si="7"/>
        <v/>
      </c>
      <c r="F6" s="271"/>
      <c r="G6" s="271"/>
      <c r="H6" s="271"/>
      <c r="I6" s="162"/>
      <c r="K6" s="22" t="s">
        <v>74</v>
      </c>
      <c r="N6" s="15">
        <v>2000</v>
      </c>
      <c r="O6" s="271"/>
      <c r="P6" s="271"/>
      <c r="Q6" s="271"/>
    </row>
    <row r="7" spans="1:17" x14ac:dyDescent="0.25">
      <c r="A7" s="61" t="str">
        <f t="shared" si="3"/>
        <v>Hosting</v>
      </c>
      <c r="B7" s="61" t="str">
        <f t="shared" si="4"/>
        <v/>
      </c>
      <c r="C7" s="61" t="str">
        <f t="shared" si="5"/>
        <v/>
      </c>
      <c r="D7" s="35">
        <f t="shared" si="6"/>
        <v>200</v>
      </c>
      <c r="E7" s="271" t="str">
        <f t="shared" si="7"/>
        <v/>
      </c>
      <c r="F7" s="271"/>
      <c r="G7" s="271"/>
      <c r="H7" s="271"/>
      <c r="K7" s="22" t="s">
        <v>115</v>
      </c>
      <c r="N7" s="15">
        <v>200</v>
      </c>
      <c r="O7" s="271"/>
      <c r="P7" s="271"/>
      <c r="Q7" s="271"/>
    </row>
    <row r="8" spans="1:17" x14ac:dyDescent="0.25">
      <c r="A8" s="61" t="str">
        <f t="shared" si="3"/>
        <v>Fortbildung</v>
      </c>
      <c r="B8" s="61" t="str">
        <f t="shared" si="4"/>
        <v/>
      </c>
      <c r="C8" s="61" t="str">
        <f t="shared" si="5"/>
        <v/>
      </c>
      <c r="D8" s="35">
        <f t="shared" si="6"/>
        <v>1600</v>
      </c>
      <c r="E8" s="271" t="str">
        <f t="shared" si="7"/>
        <v/>
      </c>
      <c r="F8" s="271"/>
      <c r="G8" s="271"/>
      <c r="H8" s="271"/>
      <c r="K8" s="22" t="s">
        <v>108</v>
      </c>
      <c r="N8" s="19">
        <v>1600</v>
      </c>
      <c r="O8" s="271"/>
      <c r="P8" s="271"/>
      <c r="Q8" s="271"/>
    </row>
    <row r="9" spans="1:17" x14ac:dyDescent="0.25">
      <c r="A9" s="61" t="str">
        <f t="shared" si="3"/>
        <v>Rechts und Beratungskosten</v>
      </c>
      <c r="B9" s="61" t="str">
        <f t="shared" si="4"/>
        <v/>
      </c>
      <c r="C9" s="61" t="str">
        <f t="shared" si="5"/>
        <v/>
      </c>
      <c r="D9" s="35">
        <f t="shared" si="6"/>
        <v>1000</v>
      </c>
      <c r="E9" s="271" t="str">
        <f t="shared" si="7"/>
        <v/>
      </c>
      <c r="F9" s="271"/>
      <c r="G9" s="271"/>
      <c r="H9" s="271"/>
      <c r="K9" s="22" t="s">
        <v>109</v>
      </c>
      <c r="N9" s="15">
        <v>1000</v>
      </c>
      <c r="O9" s="271"/>
      <c r="P9" s="271"/>
      <c r="Q9" s="271"/>
    </row>
    <row r="10" spans="1:17" x14ac:dyDescent="0.25">
      <c r="A10" s="61" t="str">
        <f t="shared" si="3"/>
        <v>Abschluss und Prüfungskosten</v>
      </c>
      <c r="B10" s="61" t="str">
        <f t="shared" si="4"/>
        <v/>
      </c>
      <c r="C10" s="61" t="str">
        <f t="shared" si="5"/>
        <v/>
      </c>
      <c r="D10" s="35">
        <f t="shared" si="6"/>
        <v>1300</v>
      </c>
      <c r="E10" s="271" t="str">
        <f t="shared" si="7"/>
        <v/>
      </c>
      <c r="F10" s="271"/>
      <c r="G10" s="271"/>
      <c r="H10" s="271"/>
      <c r="K10" s="22" t="s">
        <v>110</v>
      </c>
      <c r="N10" s="19">
        <v>1300</v>
      </c>
      <c r="O10" s="271"/>
      <c r="P10" s="271"/>
      <c r="Q10" s="271"/>
    </row>
    <row r="11" spans="1:17" x14ac:dyDescent="0.25">
      <c r="A11" s="61" t="str">
        <f t="shared" si="3"/>
        <v>Buchführungskosten</v>
      </c>
      <c r="B11" s="61" t="str">
        <f t="shared" si="4"/>
        <v/>
      </c>
      <c r="C11" s="61" t="str">
        <f t="shared" si="5"/>
        <v/>
      </c>
      <c r="D11" s="35">
        <f t="shared" si="6"/>
        <v>1960</v>
      </c>
      <c r="E11" s="271" t="str">
        <f t="shared" si="7"/>
        <v/>
      </c>
      <c r="F11" s="271"/>
      <c r="G11" s="271"/>
      <c r="H11" s="271"/>
      <c r="K11" s="22" t="s">
        <v>111</v>
      </c>
      <c r="N11" s="19">
        <v>1960</v>
      </c>
      <c r="O11" s="271"/>
      <c r="P11" s="271"/>
      <c r="Q11" s="271"/>
    </row>
    <row r="12" spans="1:17" x14ac:dyDescent="0.25">
      <c r="A12" s="61" t="str">
        <f t="shared" si="3"/>
        <v>adH</v>
      </c>
      <c r="B12" s="61" t="str">
        <f t="shared" si="4"/>
        <v/>
      </c>
      <c r="C12" s="61" t="str">
        <f t="shared" si="5"/>
        <v/>
      </c>
      <c r="D12" s="35">
        <f t="shared" si="6"/>
        <v>2600</v>
      </c>
      <c r="E12" s="271" t="str">
        <f t="shared" si="7"/>
        <v/>
      </c>
      <c r="F12" s="271"/>
      <c r="G12" s="271"/>
      <c r="H12" s="271"/>
      <c r="K12" s="22" t="s">
        <v>149</v>
      </c>
      <c r="N12" s="156">
        <v>2600</v>
      </c>
      <c r="O12" s="271"/>
      <c r="P12" s="271"/>
      <c r="Q12" s="271"/>
    </row>
    <row r="13" spans="1:17" x14ac:dyDescent="0.25">
      <c r="A13" s="61" t="str">
        <f t="shared" si="3"/>
        <v>RefTreff</v>
      </c>
      <c r="B13" s="61" t="str">
        <f t="shared" si="4"/>
        <v/>
      </c>
      <c r="C13" s="61" t="str">
        <f t="shared" si="5"/>
        <v/>
      </c>
      <c r="D13" s="35">
        <f t="shared" si="6"/>
        <v>5400</v>
      </c>
      <c r="E13" s="271" t="str">
        <f t="shared" si="7"/>
        <v/>
      </c>
      <c r="F13" s="271"/>
      <c r="G13" s="271"/>
      <c r="H13" s="271"/>
      <c r="K13" s="22" t="s">
        <v>150</v>
      </c>
      <c r="N13" s="156">
        <v>5400</v>
      </c>
      <c r="O13" s="271"/>
      <c r="P13" s="271"/>
      <c r="Q13" s="271"/>
    </row>
    <row r="14" spans="1:17" x14ac:dyDescent="0.25">
      <c r="A14" s="61" t="str">
        <f t="shared" si="3"/>
        <v>Wahlinfo</v>
      </c>
      <c r="B14" s="61"/>
      <c r="C14" s="61" t="str">
        <f t="shared" si="5"/>
        <v/>
      </c>
      <c r="D14" s="35">
        <f t="shared" si="6"/>
        <v>500</v>
      </c>
      <c r="E14" s="271" t="str">
        <f t="shared" si="7"/>
        <v/>
      </c>
      <c r="F14" s="271"/>
      <c r="G14" s="271"/>
      <c r="H14" s="271"/>
      <c r="K14" s="22" t="s">
        <v>206</v>
      </c>
      <c r="N14" s="19">
        <v>500</v>
      </c>
      <c r="O14" s="271"/>
      <c r="P14" s="271"/>
      <c r="Q14" s="271"/>
    </row>
    <row r="15" spans="1:17" x14ac:dyDescent="0.25">
      <c r="A15" s="61" t="str">
        <f t="shared" si="3"/>
        <v>VSt-Mitglieder  Sitzungen</v>
      </c>
      <c r="B15" s="61" t="str">
        <f t="shared" si="4"/>
        <v/>
      </c>
      <c r="C15" s="61" t="str">
        <f t="shared" si="5"/>
        <v/>
      </c>
      <c r="D15" s="35">
        <f t="shared" si="6"/>
        <v>1200</v>
      </c>
      <c r="E15" s="271" t="str">
        <f t="shared" si="7"/>
        <v/>
      </c>
      <c r="F15" s="271"/>
      <c r="G15" s="271"/>
      <c r="H15" s="271"/>
      <c r="K15" s="22" t="s">
        <v>259</v>
      </c>
      <c r="N15" s="156">
        <v>1200</v>
      </c>
      <c r="O15" s="271"/>
      <c r="P15" s="271"/>
      <c r="Q15" s="271"/>
    </row>
    <row r="16" spans="1:17" x14ac:dyDescent="0.25">
      <c r="A16" s="61" t="str">
        <f t="shared" si="3"/>
        <v>Drucker</v>
      </c>
      <c r="B16" s="61" t="str">
        <f t="shared" si="4"/>
        <v>Fuwa</v>
      </c>
      <c r="C16" s="61" t="str">
        <f t="shared" si="5"/>
        <v/>
      </c>
      <c r="D16" s="35">
        <f t="shared" si="6"/>
        <v>1350</v>
      </c>
      <c r="E16" s="271" t="str">
        <f t="shared" si="7"/>
        <v/>
      </c>
      <c r="F16" s="271"/>
      <c r="G16" s="271"/>
      <c r="H16" s="271"/>
      <c r="K16" s="22" t="s">
        <v>130</v>
      </c>
      <c r="L16" s="22" t="s">
        <v>119</v>
      </c>
      <c r="N16" s="19">
        <v>1350</v>
      </c>
      <c r="O16" s="271"/>
      <c r="P16" s="271"/>
      <c r="Q16" s="271"/>
    </row>
    <row r="17" spans="1:17" x14ac:dyDescent="0.25">
      <c r="A17" s="61" t="str">
        <f t="shared" si="3"/>
        <v>Drucker</v>
      </c>
      <c r="B17" s="61" t="str">
        <f t="shared" si="4"/>
        <v>VS-S</v>
      </c>
      <c r="C17" s="61" t="str">
        <f t="shared" si="5"/>
        <v/>
      </c>
      <c r="D17" s="35">
        <f t="shared" si="6"/>
        <v>1350</v>
      </c>
      <c r="E17" s="271" t="str">
        <f t="shared" si="7"/>
        <v/>
      </c>
      <c r="F17" s="271"/>
      <c r="G17" s="271"/>
      <c r="H17" s="271"/>
      <c r="K17" s="22" t="s">
        <v>130</v>
      </c>
      <c r="L17" s="22" t="s">
        <v>258</v>
      </c>
      <c r="N17" s="19">
        <v>1350</v>
      </c>
      <c r="O17" s="271"/>
      <c r="P17" s="271"/>
      <c r="Q17" s="271"/>
    </row>
    <row r="18" spans="1:17" x14ac:dyDescent="0.25">
      <c r="A18" s="61" t="str">
        <f t="shared" si="3"/>
        <v/>
      </c>
      <c r="B18" s="61" t="str">
        <f t="shared" si="4"/>
        <v/>
      </c>
      <c r="C18" s="61" t="str">
        <f t="shared" si="5"/>
        <v/>
      </c>
      <c r="D18" s="35" t="str">
        <f t="shared" si="6"/>
        <v/>
      </c>
      <c r="E18" s="271" t="str">
        <f t="shared" si="7"/>
        <v/>
      </c>
      <c r="F18" s="271"/>
      <c r="G18" s="271"/>
      <c r="H18" s="271"/>
      <c r="O18" s="271"/>
      <c r="P18" s="271"/>
      <c r="Q18" s="271"/>
    </row>
    <row r="19" spans="1:17" x14ac:dyDescent="0.25">
      <c r="A19" s="61" t="str">
        <f t="shared" si="3"/>
        <v/>
      </c>
      <c r="B19" s="61" t="str">
        <f t="shared" si="4"/>
        <v/>
      </c>
      <c r="C19" s="61" t="str">
        <f t="shared" si="5"/>
        <v>Summe</v>
      </c>
      <c r="D19" s="35">
        <f t="shared" si="6"/>
        <v>23960</v>
      </c>
      <c r="E19" s="271" t="str">
        <f t="shared" si="7"/>
        <v/>
      </c>
      <c r="F19" s="271"/>
      <c r="G19" s="271"/>
      <c r="H19" s="271"/>
      <c r="M19" s="64" t="s">
        <v>96</v>
      </c>
      <c r="N19" s="16">
        <f>SUM(N4:N17)</f>
        <v>23960</v>
      </c>
      <c r="O19" s="271"/>
      <c r="P19" s="271"/>
      <c r="Q19" s="271"/>
    </row>
    <row r="20" spans="1:17" x14ac:dyDescent="0.25">
      <c r="A20" s="61" t="str">
        <f t="shared" si="3"/>
        <v/>
      </c>
      <c r="B20" s="61" t="str">
        <f t="shared" si="4"/>
        <v/>
      </c>
      <c r="C20" s="61" t="str">
        <f t="shared" si="5"/>
        <v/>
      </c>
      <c r="D20" s="35" t="str">
        <f t="shared" si="6"/>
        <v/>
      </c>
      <c r="E20" s="271" t="str">
        <f t="shared" si="7"/>
        <v/>
      </c>
      <c r="F20" s="271"/>
      <c r="G20" s="271"/>
      <c r="H20" s="271"/>
      <c r="I20" s="163"/>
      <c r="J20" s="163"/>
      <c r="O20" s="271"/>
      <c r="P20" s="271"/>
      <c r="Q20" s="271"/>
    </row>
    <row r="21" spans="1:17" x14ac:dyDescent="0.25">
      <c r="A21" s="61" t="str">
        <f t="shared" si="3"/>
        <v/>
      </c>
      <c r="B21" s="61" t="str">
        <f t="shared" si="4"/>
        <v/>
      </c>
      <c r="C21" s="61" t="str">
        <f t="shared" si="5"/>
        <v/>
      </c>
      <c r="D21" s="35" t="str">
        <f t="shared" si="6"/>
        <v/>
      </c>
      <c r="E21" s="271" t="str">
        <f t="shared" si="7"/>
        <v/>
      </c>
      <c r="F21" s="271"/>
      <c r="G21" s="271"/>
      <c r="H21" s="271"/>
      <c r="I21" s="163"/>
      <c r="J21" s="163"/>
      <c r="O21" s="271"/>
      <c r="P21" s="271"/>
      <c r="Q21" s="271"/>
    </row>
    <row r="22" spans="1:17" ht="15" customHeight="1" x14ac:dyDescent="0.25">
      <c r="A22" s="273" t="str">
        <f t="shared" si="3"/>
        <v>VSt</v>
      </c>
      <c r="B22" s="275" t="s">
        <v>321</v>
      </c>
      <c r="C22" s="269" t="str">
        <f t="shared" si="5"/>
        <v>Anlage A 7</v>
      </c>
      <c r="D22" s="269"/>
      <c r="E22" s="161"/>
      <c r="F22" s="161"/>
      <c r="G22" s="161"/>
      <c r="H22" s="161"/>
      <c r="I22" s="161"/>
      <c r="J22" s="161"/>
      <c r="K22" s="276" t="s">
        <v>65</v>
      </c>
      <c r="L22" s="277" t="s">
        <v>106</v>
      </c>
      <c r="M22" s="272" t="s">
        <v>176</v>
      </c>
      <c r="N22" s="272"/>
    </row>
    <row r="23" spans="1:17" ht="18.75" customHeight="1" x14ac:dyDescent="0.25">
      <c r="A23" s="273"/>
      <c r="B23" s="275"/>
      <c r="C23" s="269"/>
      <c r="D23" s="269"/>
      <c r="E23" s="161"/>
      <c r="F23" s="161"/>
      <c r="G23" s="161"/>
      <c r="H23" s="161"/>
      <c r="I23" s="161"/>
      <c r="J23" s="161"/>
      <c r="K23" s="276"/>
      <c r="L23" s="277"/>
      <c r="M23" s="272"/>
      <c r="N23" s="272"/>
    </row>
    <row r="24" spans="1:17" x14ac:dyDescent="0.25">
      <c r="A24" s="61" t="str">
        <f t="shared" ref="A24:A31" si="8">IF(K24="","",K24)</f>
        <v/>
      </c>
      <c r="B24" s="61" t="str">
        <f t="shared" si="4"/>
        <v/>
      </c>
      <c r="C24" s="61" t="str">
        <f t="shared" si="5"/>
        <v/>
      </c>
      <c r="D24" s="35" t="str">
        <f t="shared" si="6"/>
        <v/>
      </c>
      <c r="E24" s="271" t="str">
        <f t="shared" si="7"/>
        <v/>
      </c>
      <c r="F24" s="271"/>
      <c r="G24" s="271"/>
      <c r="H24" s="271"/>
      <c r="I24" s="163"/>
      <c r="J24" s="163"/>
      <c r="O24" s="271"/>
      <c r="P24" s="271"/>
      <c r="Q24" s="271"/>
    </row>
    <row r="25" spans="1:17" x14ac:dyDescent="0.25">
      <c r="A25" s="61" t="str">
        <f t="shared" si="8"/>
        <v>Alleenhalle</v>
      </c>
      <c r="B25" s="61" t="str">
        <f t="shared" si="4"/>
        <v/>
      </c>
      <c r="C25" s="61" t="str">
        <f t="shared" si="5"/>
        <v/>
      </c>
      <c r="D25" s="35">
        <f t="shared" si="6"/>
        <v>4000</v>
      </c>
      <c r="E25" s="271" t="str">
        <f t="shared" si="7"/>
        <v/>
      </c>
      <c r="F25" s="271"/>
      <c r="G25" s="271"/>
      <c r="H25" s="271"/>
      <c r="I25" s="163"/>
      <c r="J25" s="163"/>
      <c r="K25" s="22" t="s">
        <v>79</v>
      </c>
      <c r="N25" s="165">
        <v>4000</v>
      </c>
      <c r="O25" s="271"/>
      <c r="P25" s="271"/>
      <c r="Q25" s="271"/>
    </row>
    <row r="26" spans="1:17" x14ac:dyDescent="0.25">
      <c r="A26" s="61" t="str">
        <f t="shared" si="8"/>
        <v>Asten</v>
      </c>
      <c r="B26" s="61" t="str">
        <f t="shared" si="4"/>
        <v/>
      </c>
      <c r="C26" s="61" t="str">
        <f t="shared" si="5"/>
        <v/>
      </c>
      <c r="D26" s="35" t="str">
        <f t="shared" si="6"/>
        <v/>
      </c>
      <c r="E26" s="271" t="str">
        <f t="shared" si="7"/>
        <v/>
      </c>
      <c r="F26" s="271"/>
      <c r="G26" s="271"/>
      <c r="H26" s="271"/>
      <c r="I26" s="163"/>
      <c r="J26" s="163"/>
      <c r="K26" s="22" t="s">
        <v>127</v>
      </c>
      <c r="N26" s="165"/>
      <c r="O26" s="271"/>
      <c r="P26" s="271"/>
      <c r="Q26" s="271"/>
    </row>
    <row r="27" spans="1:17" x14ac:dyDescent="0.25">
      <c r="A27" s="61" t="str">
        <f t="shared" si="8"/>
        <v>Referate</v>
      </c>
      <c r="B27" s="61" t="str">
        <f t="shared" si="4"/>
        <v/>
      </c>
      <c r="C27" s="61" t="str">
        <f t="shared" si="5"/>
        <v/>
      </c>
      <c r="D27" s="35" t="str">
        <f t="shared" si="6"/>
        <v/>
      </c>
      <c r="E27" s="271" t="str">
        <f t="shared" si="7"/>
        <v/>
      </c>
      <c r="F27" s="271"/>
      <c r="G27" s="271"/>
      <c r="H27" s="271"/>
      <c r="K27" s="22" t="s">
        <v>60</v>
      </c>
      <c r="N27" s="165"/>
      <c r="O27" s="271"/>
      <c r="P27" s="271"/>
      <c r="Q27" s="271"/>
    </row>
    <row r="28" spans="1:17" x14ac:dyDescent="0.25">
      <c r="A28" s="61" t="str">
        <f t="shared" si="8"/>
        <v>Fachschaften</v>
      </c>
      <c r="B28" s="61" t="str">
        <f t="shared" si="4"/>
        <v/>
      </c>
      <c r="C28" s="61" t="str">
        <f t="shared" si="5"/>
        <v/>
      </c>
      <c r="D28" s="35">
        <f t="shared" si="6"/>
        <v>4500</v>
      </c>
      <c r="E28" s="271" t="str">
        <f t="shared" si="7"/>
        <v/>
      </c>
      <c r="F28" s="271"/>
      <c r="G28" s="271"/>
      <c r="H28" s="271"/>
      <c r="K28" s="22" t="s">
        <v>122</v>
      </c>
      <c r="N28" s="165">
        <v>4500</v>
      </c>
      <c r="O28" s="271"/>
      <c r="P28" s="271"/>
      <c r="Q28" s="271"/>
    </row>
    <row r="29" spans="1:17" x14ac:dyDescent="0.25">
      <c r="A29" s="61" t="str">
        <f t="shared" si="8"/>
        <v/>
      </c>
      <c r="B29" s="61" t="str">
        <f t="shared" si="4"/>
        <v/>
      </c>
      <c r="C29" s="61" t="str">
        <f t="shared" si="5"/>
        <v/>
      </c>
      <c r="D29" s="35" t="str">
        <f t="shared" si="6"/>
        <v/>
      </c>
      <c r="E29" s="271" t="str">
        <f t="shared" si="7"/>
        <v/>
      </c>
      <c r="F29" s="271"/>
      <c r="G29" s="271"/>
      <c r="H29" s="271"/>
      <c r="N29" s="165"/>
      <c r="O29" s="271"/>
      <c r="P29" s="271"/>
      <c r="Q29" s="271"/>
    </row>
    <row r="30" spans="1:17" x14ac:dyDescent="0.25">
      <c r="A30" s="61" t="str">
        <f t="shared" si="8"/>
        <v/>
      </c>
      <c r="B30" s="61" t="str">
        <f t="shared" si="4"/>
        <v/>
      </c>
      <c r="C30" s="61" t="str">
        <f t="shared" si="5"/>
        <v/>
      </c>
      <c r="D30" s="35" t="str">
        <f t="shared" si="6"/>
        <v/>
      </c>
      <c r="E30" s="271" t="str">
        <f t="shared" si="7"/>
        <v/>
      </c>
      <c r="F30" s="271"/>
      <c r="G30" s="271"/>
      <c r="H30" s="271"/>
    </row>
    <row r="31" spans="1:17" x14ac:dyDescent="0.25">
      <c r="A31" s="61" t="str">
        <f t="shared" si="8"/>
        <v/>
      </c>
      <c r="B31" s="61" t="str">
        <f t="shared" si="4"/>
        <v/>
      </c>
      <c r="C31" s="61" t="str">
        <f t="shared" si="5"/>
        <v/>
      </c>
      <c r="D31" s="35">
        <f t="shared" si="6"/>
        <v>8500</v>
      </c>
      <c r="E31" s="271" t="str">
        <f t="shared" si="7"/>
        <v/>
      </c>
      <c r="F31" s="271"/>
      <c r="G31" s="271"/>
      <c r="H31" s="271"/>
      <c r="N31" s="16">
        <f>SUM(N25:N29)</f>
        <v>8500</v>
      </c>
    </row>
    <row r="32" spans="1:17" x14ac:dyDescent="0.25">
      <c r="A32" s="61"/>
      <c r="B32" s="61"/>
      <c r="C32" s="61"/>
      <c r="D32" s="35"/>
    </row>
    <row r="33" spans="1:14" x14ac:dyDescent="0.25">
      <c r="A33" s="61"/>
      <c r="B33" s="61"/>
      <c r="C33" s="66" t="s">
        <v>169</v>
      </c>
      <c r="D33" s="36">
        <f>D19+D31</f>
        <v>32460</v>
      </c>
      <c r="M33" s="64"/>
      <c r="N33" s="16"/>
    </row>
    <row r="35" spans="1:14" x14ac:dyDescent="0.25">
      <c r="A35" s="164" t="s">
        <v>193</v>
      </c>
      <c r="B35" s="164" t="s">
        <v>194</v>
      </c>
      <c r="K35" s="164"/>
      <c r="L35" s="164"/>
    </row>
  </sheetData>
  <mergeCells count="62">
    <mergeCell ref="M22:N23"/>
    <mergeCell ref="O27:Q27"/>
    <mergeCell ref="A1:A2"/>
    <mergeCell ref="B1:B2"/>
    <mergeCell ref="K1:K2"/>
    <mergeCell ref="L1:L2"/>
    <mergeCell ref="A22:A23"/>
    <mergeCell ref="B22:B23"/>
    <mergeCell ref="C22:D23"/>
    <mergeCell ref="K22:K23"/>
    <mergeCell ref="L22:L23"/>
    <mergeCell ref="O16:Q16"/>
    <mergeCell ref="O17:Q17"/>
    <mergeCell ref="O18:Q18"/>
    <mergeCell ref="E26:H26"/>
    <mergeCell ref="E27:H27"/>
    <mergeCell ref="O19:Q19"/>
    <mergeCell ref="O20:Q20"/>
    <mergeCell ref="O21:Q21"/>
    <mergeCell ref="E31:H31"/>
    <mergeCell ref="O4:Q4"/>
    <mergeCell ref="O5:Q5"/>
    <mergeCell ref="O6:Q6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O24:Q24"/>
    <mergeCell ref="O25:Q25"/>
    <mergeCell ref="O26:Q26"/>
    <mergeCell ref="E28:H28"/>
    <mergeCell ref="E29:H29"/>
    <mergeCell ref="O28:Q28"/>
    <mergeCell ref="O29:Q29"/>
    <mergeCell ref="E30:H30"/>
    <mergeCell ref="E24:H24"/>
    <mergeCell ref="E25:H25"/>
    <mergeCell ref="E12:H12"/>
    <mergeCell ref="E13:H13"/>
    <mergeCell ref="E14:H14"/>
    <mergeCell ref="E15:H15"/>
    <mergeCell ref="E16:H16"/>
    <mergeCell ref="E18:H18"/>
    <mergeCell ref="E19:H19"/>
    <mergeCell ref="E20:H20"/>
    <mergeCell ref="E21:H21"/>
    <mergeCell ref="E17:H17"/>
    <mergeCell ref="E7:H7"/>
    <mergeCell ref="E8:H8"/>
    <mergeCell ref="E9:H9"/>
    <mergeCell ref="E10:H10"/>
    <mergeCell ref="E11:H11"/>
    <mergeCell ref="C1:D2"/>
    <mergeCell ref="M1:N2"/>
    <mergeCell ref="E4:H4"/>
    <mergeCell ref="E5:H5"/>
    <mergeCell ref="E6:H6"/>
  </mergeCells>
  <pageMargins left="0.70866141732283472" right="0" top="0" bottom="0" header="0.31496062992125984" footer="0.31496062992125984"/>
  <pageSetup paperSize="9" orientation="portrait" r:id="rId1"/>
  <ignoredErrors>
    <ignoredError sqref="A1:D10 E4:H31 A12:D21 A11:C11 N19 N31 A23:D33 A22 C22:D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Gesamtplan</vt:lpstr>
      <vt:lpstr>E 1</vt:lpstr>
      <vt:lpstr>A 1</vt:lpstr>
      <vt:lpstr>A 2</vt:lpstr>
      <vt:lpstr>A 3</vt:lpstr>
      <vt:lpstr>A 4</vt:lpstr>
      <vt:lpstr>A 5</vt:lpstr>
      <vt:lpstr>A 6</vt:lpstr>
      <vt:lpstr>A 7</vt:lpstr>
      <vt:lpstr>A 8</vt:lpstr>
      <vt:lpstr>A 9</vt:lpstr>
      <vt:lpstr>A 10</vt:lpstr>
      <vt:lpstr>A 11</vt:lpstr>
      <vt:lpstr>A 12</vt:lpstr>
      <vt:lpstr>A 13</vt:lpstr>
      <vt:lpstr>'A 10'!Druckbereich</vt:lpstr>
      <vt:lpstr>'A 5'!Druckbereich</vt:lpstr>
      <vt:lpstr>'A 7'!Druckbereich</vt:lpstr>
      <vt:lpstr>'A 8'!Druckbereich</vt:lpstr>
      <vt:lpstr>'A 9'!Druckbereich</vt:lpstr>
      <vt:lpstr>'E 1'!Druckbereich</vt:lpstr>
      <vt:lpstr>Gesamtplan!Print_Area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Siegfried Fien</dc:creator>
  <cp:lastModifiedBy>Sigfried Fien</cp:lastModifiedBy>
  <cp:lastPrinted>2020-03-30T11:34:29Z</cp:lastPrinted>
  <dcterms:created xsi:type="dcterms:W3CDTF">2014-12-15T09:30:42Z</dcterms:created>
  <dcterms:modified xsi:type="dcterms:W3CDTF">2020-05-06T12:12:57Z</dcterms:modified>
</cp:coreProperties>
</file>